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4240" windowHeight="120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Rekapitulace!$G$28</definedName>
    <definedName name="Dodavka0">Položky!#REF!</definedName>
    <definedName name="HSV">Rekapitulace!$E$28</definedName>
    <definedName name="HSV0">Položky!#REF!</definedName>
    <definedName name="HZS">Rekapitulace!$I$28</definedName>
    <definedName name="HZS0">Položky!#REF!</definedName>
    <definedName name="JKSO">'Krycí list'!$G$2</definedName>
    <definedName name="MJ">'Krycí list'!$G$5</definedName>
    <definedName name="Mont">Rekapitulace!$H$28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Položky!$A$1:$G$379</definedName>
    <definedName name="_xlnm.Print_Area" localSheetId="1">Rekapitulace!$A$1:$I$42</definedName>
    <definedName name="PocetMJ">'Krycí list'!$G$6</definedName>
    <definedName name="Poznamka">'Krycí list'!$B$37</definedName>
    <definedName name="Projektant">'Krycí list'!$C$8</definedName>
    <definedName name="PSV">Rekapitulace!$F$28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202" i="3"/>
  <c r="G278"/>
  <c r="G331"/>
  <c r="G329"/>
  <c r="G72"/>
  <c r="G277"/>
  <c r="G346" l="1"/>
  <c r="D21" i="1"/>
  <c r="D20"/>
  <c r="D19"/>
  <c r="D18"/>
  <c r="D17"/>
  <c r="D16"/>
  <c r="D15"/>
  <c r="BE378" i="3"/>
  <c r="BD378"/>
  <c r="BC378"/>
  <c r="BB378"/>
  <c r="G378"/>
  <c r="BA378" s="1"/>
  <c r="BE377"/>
  <c r="BD377"/>
  <c r="BC377"/>
  <c r="BB377"/>
  <c r="G377"/>
  <c r="BA377" s="1"/>
  <c r="BE376"/>
  <c r="BD376"/>
  <c r="BC376"/>
  <c r="BB376"/>
  <c r="G376"/>
  <c r="BA376" s="1"/>
  <c r="BE375"/>
  <c r="BD375"/>
  <c r="BC375"/>
  <c r="BB375"/>
  <c r="G375"/>
  <c r="BA375" s="1"/>
  <c r="BE374"/>
  <c r="BD374"/>
  <c r="BC374"/>
  <c r="BB374"/>
  <c r="G374"/>
  <c r="BA374" s="1"/>
  <c r="BE373"/>
  <c r="BD373"/>
  <c r="BC373"/>
  <c r="BB373"/>
  <c r="G373"/>
  <c r="BA373" s="1"/>
  <c r="BE372"/>
  <c r="BD372"/>
  <c r="BC372"/>
  <c r="BB372"/>
  <c r="G372"/>
  <c r="BA372" s="1"/>
  <c r="BE371"/>
  <c r="BD371"/>
  <c r="BC371"/>
  <c r="BB371"/>
  <c r="G371"/>
  <c r="BA371" s="1"/>
  <c r="BE370"/>
  <c r="BD370"/>
  <c r="BC370"/>
  <c r="BB370"/>
  <c r="G370"/>
  <c r="BA370" s="1"/>
  <c r="B27" i="2"/>
  <c r="A27"/>
  <c r="C379" i="3"/>
  <c r="BE367"/>
  <c r="BC367"/>
  <c r="BB367"/>
  <c r="BA367"/>
  <c r="G367"/>
  <c r="BD367" s="1"/>
  <c r="BE366"/>
  <c r="BC366"/>
  <c r="BB366"/>
  <c r="BA366"/>
  <c r="G366"/>
  <c r="BD366" s="1"/>
  <c r="B26" i="2"/>
  <c r="A26"/>
  <c r="C368" i="3"/>
  <c r="BE357"/>
  <c r="BD357"/>
  <c r="BC357"/>
  <c r="BA357"/>
  <c r="G357"/>
  <c r="BB357" s="1"/>
  <c r="BE356"/>
  <c r="BD356"/>
  <c r="BC356"/>
  <c r="BA356"/>
  <c r="G356"/>
  <c r="BB356" s="1"/>
  <c r="BE355"/>
  <c r="BD355"/>
  <c r="BC355"/>
  <c r="BA355"/>
  <c r="G355"/>
  <c r="BB355" s="1"/>
  <c r="BE354"/>
  <c r="BD354"/>
  <c r="BC354"/>
  <c r="BA354"/>
  <c r="G354"/>
  <c r="BB354" s="1"/>
  <c r="BE349"/>
  <c r="BD349"/>
  <c r="BC349"/>
  <c r="BA349"/>
  <c r="G349"/>
  <c r="BB349" s="1"/>
  <c r="B25" i="2"/>
  <c r="A25"/>
  <c r="C364" i="3"/>
  <c r="BE337"/>
  <c r="BD337"/>
  <c r="BC337"/>
  <c r="BA337"/>
  <c r="G337"/>
  <c r="BB337" s="1"/>
  <c r="BE336"/>
  <c r="BD336"/>
  <c r="BC336"/>
  <c r="BC347" s="1"/>
  <c r="G24" i="2" s="1"/>
  <c r="BA336" i="3"/>
  <c r="G336"/>
  <c r="BB336" s="1"/>
  <c r="B24" i="2"/>
  <c r="A24"/>
  <c r="C347" i="3"/>
  <c r="BE333"/>
  <c r="BD333"/>
  <c r="BC333"/>
  <c r="BA333"/>
  <c r="G333"/>
  <c r="BB333" s="1"/>
  <c r="BE328"/>
  <c r="BD328"/>
  <c r="BC328"/>
  <c r="BA328"/>
  <c r="G328"/>
  <c r="BB328" s="1"/>
  <c r="BE326"/>
  <c r="BD326"/>
  <c r="BC326"/>
  <c r="BA326"/>
  <c r="G326"/>
  <c r="BB326" s="1"/>
  <c r="BE325"/>
  <c r="BD325"/>
  <c r="BC325"/>
  <c r="BA325"/>
  <c r="BA334" s="1"/>
  <c r="E23" i="2" s="1"/>
  <c r="G325" i="3"/>
  <c r="BB325" s="1"/>
  <c r="BE324"/>
  <c r="BD324"/>
  <c r="BC324"/>
  <c r="BA324"/>
  <c r="G324"/>
  <c r="BB324" s="1"/>
  <c r="B23" i="2"/>
  <c r="A23"/>
  <c r="C334" i="3"/>
  <c r="BE321"/>
  <c r="BD321"/>
  <c r="BC321"/>
  <c r="BA321"/>
  <c r="G321"/>
  <c r="BB321" s="1"/>
  <c r="BE320"/>
  <c r="BD320"/>
  <c r="BC320"/>
  <c r="BA320"/>
  <c r="G320"/>
  <c r="BB320" s="1"/>
  <c r="BE309"/>
  <c r="BD309"/>
  <c r="BC309"/>
  <c r="BA309"/>
  <c r="G309"/>
  <c r="BB309" s="1"/>
  <c r="B22" i="2"/>
  <c r="A22"/>
  <c r="C322" i="3"/>
  <c r="BE306"/>
  <c r="BD306"/>
  <c r="BC306"/>
  <c r="BA306"/>
  <c r="G306"/>
  <c r="BB306" s="1"/>
  <c r="BE299"/>
  <c r="BD299"/>
  <c r="BC299"/>
  <c r="BA299"/>
  <c r="G299"/>
  <c r="BB299" s="1"/>
  <c r="BE294"/>
  <c r="BD294"/>
  <c r="BC294"/>
  <c r="BA294"/>
  <c r="G294"/>
  <c r="BB294" s="1"/>
  <c r="BE293"/>
  <c r="BD293"/>
  <c r="BC293"/>
  <c r="BA293"/>
  <c r="G293"/>
  <c r="BB293" s="1"/>
  <c r="BE282"/>
  <c r="BD282"/>
  <c r="BC282"/>
  <c r="BA282"/>
  <c r="G282"/>
  <c r="BB282" s="1"/>
  <c r="B21" i="2"/>
  <c r="A21"/>
  <c r="C307" i="3"/>
  <c r="BE279"/>
  <c r="BD279"/>
  <c r="BC279"/>
  <c r="BA279"/>
  <c r="G279"/>
  <c r="BB279" s="1"/>
  <c r="BE276"/>
  <c r="BD276"/>
  <c r="BC276"/>
  <c r="BA276"/>
  <c r="G276"/>
  <c r="BB276" s="1"/>
  <c r="BE273"/>
  <c r="BD273"/>
  <c r="BC273"/>
  <c r="BA273"/>
  <c r="G273"/>
  <c r="BB273" s="1"/>
  <c r="BE272"/>
  <c r="BD272"/>
  <c r="BC272"/>
  <c r="BA272"/>
  <c r="G272"/>
  <c r="BB272" s="1"/>
  <c r="BE271"/>
  <c r="BD271"/>
  <c r="BC271"/>
  <c r="BA271"/>
  <c r="G271"/>
  <c r="BB271" s="1"/>
  <c r="BE270"/>
  <c r="BD270"/>
  <c r="BC270"/>
  <c r="BA270"/>
  <c r="G270"/>
  <c r="BB270" s="1"/>
  <c r="BE265"/>
  <c r="BD265"/>
  <c r="BC265"/>
  <c r="BA265"/>
  <c r="G265"/>
  <c r="BB265" s="1"/>
  <c r="BE260"/>
  <c r="BD260"/>
  <c r="BC260"/>
  <c r="BA260"/>
  <c r="G260"/>
  <c r="BB260" s="1"/>
  <c r="BE257"/>
  <c r="BD257"/>
  <c r="BC257"/>
  <c r="BA257"/>
  <c r="G257"/>
  <c r="BB257" s="1"/>
  <c r="BE254"/>
  <c r="BD254"/>
  <c r="BC254"/>
  <c r="BA254"/>
  <c r="G254"/>
  <c r="BB254" s="1"/>
  <c r="BE253"/>
  <c r="BD253"/>
  <c r="BC253"/>
  <c r="BA253"/>
  <c r="G253"/>
  <c r="BB253" s="1"/>
  <c r="BE252"/>
  <c r="BD252"/>
  <c r="BC252"/>
  <c r="BA252"/>
  <c r="G252"/>
  <c r="BB252" s="1"/>
  <c r="BE249"/>
  <c r="BD249"/>
  <c r="BC249"/>
  <c r="BA249"/>
  <c r="G249"/>
  <c r="BB249" s="1"/>
  <c r="B20" i="2"/>
  <c r="A20"/>
  <c r="C280" i="3"/>
  <c r="BE246"/>
  <c r="BD246"/>
  <c r="BC246"/>
  <c r="BA246"/>
  <c r="G246"/>
  <c r="BB246" s="1"/>
  <c r="BE243"/>
  <c r="BD243"/>
  <c r="BC243"/>
  <c r="BA243"/>
  <c r="G243"/>
  <c r="BB243" s="1"/>
  <c r="BE240"/>
  <c r="BD240"/>
  <c r="BC240"/>
  <c r="BA240"/>
  <c r="G240"/>
  <c r="BB240" s="1"/>
  <c r="BE237"/>
  <c r="BD237"/>
  <c r="BC237"/>
  <c r="BA237"/>
  <c r="G237"/>
  <c r="BB237" s="1"/>
  <c r="B19" i="2"/>
  <c r="A19"/>
  <c r="C247" i="3"/>
  <c r="BE234"/>
  <c r="BD234"/>
  <c r="BC234"/>
  <c r="BA234"/>
  <c r="G234"/>
  <c r="BB234" s="1"/>
  <c r="BE231"/>
  <c r="BD231"/>
  <c r="BC231"/>
  <c r="BA231"/>
  <c r="G231"/>
  <c r="BB231" s="1"/>
  <c r="B18" i="2"/>
  <c r="A18"/>
  <c r="C235" i="3"/>
  <c r="BE228"/>
  <c r="BD228"/>
  <c r="BC228"/>
  <c r="BA228"/>
  <c r="G228"/>
  <c r="BB228" s="1"/>
  <c r="BE225"/>
  <c r="BD225"/>
  <c r="BC225"/>
  <c r="BA225"/>
  <c r="G225"/>
  <c r="BB225" s="1"/>
  <c r="B17" i="2"/>
  <c r="A17"/>
  <c r="C229" i="3"/>
  <c r="BE222"/>
  <c r="BD222"/>
  <c r="BC222"/>
  <c r="BA222"/>
  <c r="G222"/>
  <c r="BB222" s="1"/>
  <c r="BE219"/>
  <c r="BD219"/>
  <c r="BC219"/>
  <c r="BA219"/>
  <c r="G219"/>
  <c r="BB219" s="1"/>
  <c r="BE216"/>
  <c r="BD216"/>
  <c r="BC216"/>
  <c r="BA216"/>
  <c r="G216"/>
  <c r="BB216" s="1"/>
  <c r="BE213"/>
  <c r="BD213"/>
  <c r="BC213"/>
  <c r="BA213"/>
  <c r="G213"/>
  <c r="BB213" s="1"/>
  <c r="BE210"/>
  <c r="BD210"/>
  <c r="BC210"/>
  <c r="BA210"/>
  <c r="G210"/>
  <c r="BB210" s="1"/>
  <c r="B16" i="2"/>
  <c r="A16"/>
  <c r="C223" i="3"/>
  <c r="BE207"/>
  <c r="BE208" s="1"/>
  <c r="I15" i="2" s="1"/>
  <c r="BD207" i="3"/>
  <c r="BD208" s="1"/>
  <c r="H15" i="2" s="1"/>
  <c r="BC207" i="3"/>
  <c r="BC208" s="1"/>
  <c r="G15" i="2" s="1"/>
  <c r="BB207" i="3"/>
  <c r="BB208" s="1"/>
  <c r="F15" i="2" s="1"/>
  <c r="G207" i="3"/>
  <c r="BA207" s="1"/>
  <c r="BA208" s="1"/>
  <c r="E15" i="2" s="1"/>
  <c r="B15"/>
  <c r="A15"/>
  <c r="C208" i="3"/>
  <c r="BE199"/>
  <c r="BD199"/>
  <c r="BC199"/>
  <c r="BB199"/>
  <c r="G199"/>
  <c r="BA199" s="1"/>
  <c r="BE196"/>
  <c r="BD196"/>
  <c r="BC196"/>
  <c r="BB196"/>
  <c r="G196"/>
  <c r="BA196" s="1"/>
  <c r="BE191"/>
  <c r="BD191"/>
  <c r="BC191"/>
  <c r="BB191"/>
  <c r="G191"/>
  <c r="BA191" s="1"/>
  <c r="BE181"/>
  <c r="BD181"/>
  <c r="BC181"/>
  <c r="BB181"/>
  <c r="G181"/>
  <c r="BA181" s="1"/>
  <c r="BE172"/>
  <c r="BD172"/>
  <c r="BC172"/>
  <c r="BB172"/>
  <c r="G172"/>
  <c r="BA172" s="1"/>
  <c r="BE169"/>
  <c r="BD169"/>
  <c r="BC169"/>
  <c r="BB169"/>
  <c r="G169"/>
  <c r="BA169" s="1"/>
  <c r="BE166"/>
  <c r="BD166"/>
  <c r="BC166"/>
  <c r="BB166"/>
  <c r="G166"/>
  <c r="BA166" s="1"/>
  <c r="BE163"/>
  <c r="BD163"/>
  <c r="BC163"/>
  <c r="BB163"/>
  <c r="G163"/>
  <c r="B14" i="2"/>
  <c r="A14"/>
  <c r="C205" i="3"/>
  <c r="BE160"/>
  <c r="BD160"/>
  <c r="BC160"/>
  <c r="BB160"/>
  <c r="G160"/>
  <c r="BA160" s="1"/>
  <c r="BE154"/>
  <c r="BD154"/>
  <c r="BC154"/>
  <c r="BB154"/>
  <c r="G154"/>
  <c r="BA154" s="1"/>
  <c r="BE152"/>
  <c r="BD152"/>
  <c r="BC152"/>
  <c r="BB152"/>
  <c r="G152"/>
  <c r="BA152" s="1"/>
  <c r="BE149"/>
  <c r="BD149"/>
  <c r="BC149"/>
  <c r="BB149"/>
  <c r="G149"/>
  <c r="BA149" s="1"/>
  <c r="BE146"/>
  <c r="BD146"/>
  <c r="BC146"/>
  <c r="BB146"/>
  <c r="G146"/>
  <c r="BA146" s="1"/>
  <c r="BE143"/>
  <c r="BD143"/>
  <c r="BC143"/>
  <c r="BB143"/>
  <c r="G143"/>
  <c r="BA143" s="1"/>
  <c r="B13" i="2"/>
  <c r="A13"/>
  <c r="C161" i="3"/>
  <c r="BE132"/>
  <c r="BD132"/>
  <c r="BC132"/>
  <c r="BB132"/>
  <c r="G132"/>
  <c r="BA132" s="1"/>
  <c r="BE123"/>
  <c r="BD123"/>
  <c r="BC123"/>
  <c r="BB123"/>
  <c r="G123"/>
  <c r="BA123" s="1"/>
  <c r="BE122"/>
  <c r="BD122"/>
  <c r="BC122"/>
  <c r="BB122"/>
  <c r="G122"/>
  <c r="BA122" s="1"/>
  <c r="BE121"/>
  <c r="BD121"/>
  <c r="BC121"/>
  <c r="BB121"/>
  <c r="G121"/>
  <c r="BA121" s="1"/>
  <c r="BE111"/>
  <c r="BD111"/>
  <c r="BC111"/>
  <c r="BB111"/>
  <c r="G111"/>
  <c r="BA111" s="1"/>
  <c r="B12" i="2"/>
  <c r="A12"/>
  <c r="C141" i="3"/>
  <c r="BE106"/>
  <c r="BD106"/>
  <c r="BC106"/>
  <c r="BB106"/>
  <c r="G106"/>
  <c r="BA106" s="1"/>
  <c r="BE103"/>
  <c r="BD103"/>
  <c r="BC103"/>
  <c r="BB103"/>
  <c r="G103"/>
  <c r="BA103" s="1"/>
  <c r="B11" i="2"/>
  <c r="A11"/>
  <c r="C109" i="3"/>
  <c r="BE97"/>
  <c r="BD97"/>
  <c r="BC97"/>
  <c r="BB97"/>
  <c r="G97"/>
  <c r="BA97" s="1"/>
  <c r="BE94"/>
  <c r="BD94"/>
  <c r="BC94"/>
  <c r="BB94"/>
  <c r="G94"/>
  <c r="BA94" s="1"/>
  <c r="BE91"/>
  <c r="BD91"/>
  <c r="BC91"/>
  <c r="BB91"/>
  <c r="G91"/>
  <c r="BA91" s="1"/>
  <c r="BE88"/>
  <c r="BD88"/>
  <c r="BC88"/>
  <c r="BB88"/>
  <c r="G88"/>
  <c r="BA88" s="1"/>
  <c r="BE85"/>
  <c r="BD85"/>
  <c r="BC85"/>
  <c r="BB85"/>
  <c r="G85"/>
  <c r="BA85" s="1"/>
  <c r="BE82"/>
  <c r="BD82"/>
  <c r="BC82"/>
  <c r="BB82"/>
  <c r="G82"/>
  <c r="BA82" s="1"/>
  <c r="B10" i="2"/>
  <c r="A10"/>
  <c r="C101" i="3"/>
  <c r="BE77"/>
  <c r="BE80" s="1"/>
  <c r="I9" i="2" s="1"/>
  <c r="BD77" i="3"/>
  <c r="BD80" s="1"/>
  <c r="H9" i="2" s="1"/>
  <c r="BC77" i="3"/>
  <c r="BC80" s="1"/>
  <c r="G9" i="2" s="1"/>
  <c r="BB77" i="3"/>
  <c r="BB80" s="1"/>
  <c r="F9" i="2" s="1"/>
  <c r="G77" i="3"/>
  <c r="BA77" s="1"/>
  <c r="BA80" s="1"/>
  <c r="E9" i="2" s="1"/>
  <c r="B9"/>
  <c r="A9"/>
  <c r="C80" i="3"/>
  <c r="BE74"/>
  <c r="BD74"/>
  <c r="BC74"/>
  <c r="BB74"/>
  <c r="G74"/>
  <c r="BA74" s="1"/>
  <c r="BE69"/>
  <c r="BD69"/>
  <c r="BC69"/>
  <c r="BB69"/>
  <c r="G69"/>
  <c r="BA69" s="1"/>
  <c r="BE60"/>
  <c r="BD60"/>
  <c r="BC60"/>
  <c r="BB60"/>
  <c r="G60"/>
  <c r="BA60" s="1"/>
  <c r="BE50"/>
  <c r="BD50"/>
  <c r="BC50"/>
  <c r="BB50"/>
  <c r="G50"/>
  <c r="BA50" s="1"/>
  <c r="BE49"/>
  <c r="BD49"/>
  <c r="BC49"/>
  <c r="BB49"/>
  <c r="G49"/>
  <c r="BA49" s="1"/>
  <c r="BE40"/>
  <c r="BD40"/>
  <c r="BC40"/>
  <c r="BB40"/>
  <c r="G40"/>
  <c r="BA40" s="1"/>
  <c r="BE28"/>
  <c r="BD28"/>
  <c r="BC28"/>
  <c r="BB28"/>
  <c r="G28"/>
  <c r="BA28" s="1"/>
  <c r="B8" i="2"/>
  <c r="A8"/>
  <c r="C75" i="3"/>
  <c r="BE23"/>
  <c r="BD23"/>
  <c r="BC23"/>
  <c r="BB23"/>
  <c r="G23"/>
  <c r="BA23" s="1"/>
  <c r="BE21"/>
  <c r="BD21"/>
  <c r="BC21"/>
  <c r="BB21"/>
  <c r="G21"/>
  <c r="BA21" s="1"/>
  <c r="BE16"/>
  <c r="BD16"/>
  <c r="BC16"/>
  <c r="BB16"/>
  <c r="G16"/>
  <c r="BA16" s="1"/>
  <c r="BE14"/>
  <c r="BD14"/>
  <c r="BC14"/>
  <c r="BB14"/>
  <c r="G14"/>
  <c r="BA14" s="1"/>
  <c r="BE11"/>
  <c r="BD11"/>
  <c r="BC11"/>
  <c r="BB11"/>
  <c r="G11"/>
  <c r="BA11" s="1"/>
  <c r="BE8"/>
  <c r="BD8"/>
  <c r="BC8"/>
  <c r="BB8"/>
  <c r="G8"/>
  <c r="BA8" s="1"/>
  <c r="B7" i="2"/>
  <c r="A7"/>
  <c r="C26" i="3"/>
  <c r="E4"/>
  <c r="C4"/>
  <c r="F3"/>
  <c r="C3"/>
  <c r="C2" i="2"/>
  <c r="C1"/>
  <c r="C33" i="1"/>
  <c r="F33" s="1"/>
  <c r="C31"/>
  <c r="C9"/>
  <c r="G7"/>
  <c r="D2"/>
  <c r="C2"/>
  <c r="BA141" i="3" l="1"/>
  <c r="E12" i="2" s="1"/>
  <c r="BE368" i="3"/>
  <c r="I26" i="2" s="1"/>
  <c r="BE205" i="3"/>
  <c r="I14" i="2" s="1"/>
  <c r="BA322" i="3"/>
  <c r="E22" i="2" s="1"/>
  <c r="BA163" i="3"/>
  <c r="BA205" s="1"/>
  <c r="E14" i="2" s="1"/>
  <c r="G205" i="3"/>
  <c r="BB109"/>
  <c r="F11" i="2" s="1"/>
  <c r="BA223" i="3"/>
  <c r="E16" i="2" s="1"/>
  <c r="BC141" i="3"/>
  <c r="G12" i="2" s="1"/>
  <c r="BC235" i="3"/>
  <c r="G18" i="2" s="1"/>
  <c r="BC280" i="3"/>
  <c r="G20" i="2" s="1"/>
  <c r="BC307" i="3"/>
  <c r="G21" i="2" s="1"/>
  <c r="BE364" i="3"/>
  <c r="I25" i="2" s="1"/>
  <c r="BA368" i="3"/>
  <c r="E26" i="2" s="1"/>
  <c r="BE379" i="3"/>
  <c r="I27" i="2" s="1"/>
  <c r="BB205" i="3"/>
  <c r="F14" i="2" s="1"/>
  <c r="BA347" i="3"/>
  <c r="E24" i="2" s="1"/>
  <c r="BC368" i="3"/>
  <c r="G26" i="2" s="1"/>
  <c r="BB229" i="3"/>
  <c r="F17" i="2" s="1"/>
  <c r="BE229" i="3"/>
  <c r="I17" i="2" s="1"/>
  <c r="BE347" i="3"/>
  <c r="I24" i="2" s="1"/>
  <c r="BB368" i="3"/>
  <c r="F26" i="2" s="1"/>
  <c r="BE109" i="3"/>
  <c r="I11" i="2" s="1"/>
  <c r="BA75" i="3"/>
  <c r="E8" i="2" s="1"/>
  <c r="BE75" i="3"/>
  <c r="I8" i="2" s="1"/>
  <c r="BD109" i="3"/>
  <c r="H11" i="2" s="1"/>
  <c r="BD223" i="3"/>
  <c r="H16" i="2" s="1"/>
  <c r="BD322" i="3"/>
  <c r="H22" i="2" s="1"/>
  <c r="BC322" i="3"/>
  <c r="G22" i="2" s="1"/>
  <c r="BE334" i="3"/>
  <c r="I23" i="2" s="1"/>
  <c r="BC379" i="3"/>
  <c r="G27" i="2" s="1"/>
  <c r="BC75" i="3"/>
  <c r="G8" i="2" s="1"/>
  <c r="BA101" i="3"/>
  <c r="E10" i="2" s="1"/>
  <c r="BE101" i="3"/>
  <c r="I10" i="2" s="1"/>
  <c r="BC247" i="3"/>
  <c r="G19" i="2" s="1"/>
  <c r="BC334" i="3"/>
  <c r="G23" i="2" s="1"/>
  <c r="G347" i="3"/>
  <c r="BC101"/>
  <c r="G10" i="2" s="1"/>
  <c r="BE26" i="3"/>
  <c r="I7" i="2" s="1"/>
  <c r="BE223" i="3"/>
  <c r="I16" i="2" s="1"/>
  <c r="BA280" i="3"/>
  <c r="E20" i="2" s="1"/>
  <c r="BE322" i="3"/>
  <c r="I22" i="2" s="1"/>
  <c r="BA364" i="3"/>
  <c r="E25" i="2" s="1"/>
  <c r="BC364" i="3"/>
  <c r="G25" i="2" s="1"/>
  <c r="BD26" i="3"/>
  <c r="H7" i="2" s="1"/>
  <c r="BC26" i="3"/>
  <c r="G7" i="2" s="1"/>
  <c r="BC109" i="3"/>
  <c r="G11" i="2" s="1"/>
  <c r="BD205" i="3"/>
  <c r="H14" i="2" s="1"/>
  <c r="BC205" i="3"/>
  <c r="G14" i="2" s="1"/>
  <c r="BB280" i="3"/>
  <c r="F20" i="2" s="1"/>
  <c r="BE280" i="3"/>
  <c r="I20" i="2" s="1"/>
  <c r="BA379" i="3"/>
  <c r="E27" i="2" s="1"/>
  <c r="BE141" i="3"/>
  <c r="I12" i="2" s="1"/>
  <c r="BA235" i="3"/>
  <c r="E18" i="2" s="1"/>
  <c r="BA307" i="3"/>
  <c r="E21" i="2" s="1"/>
  <c r="BC223" i="3"/>
  <c r="G16" i="2" s="1"/>
  <c r="BD334" i="3"/>
  <c r="H23" i="2" s="1"/>
  <c r="BB347" i="3"/>
  <c r="F24" i="2" s="1"/>
  <c r="BB26" i="3"/>
  <c r="F7" i="2" s="1"/>
  <c r="BC161" i="3"/>
  <c r="G13" i="2" s="1"/>
  <c r="BC229" i="3"/>
  <c r="G17" i="2" s="1"/>
  <c r="BA229" i="3"/>
  <c r="E17" i="2" s="1"/>
  <c r="BB235" i="3"/>
  <c r="F18" i="2" s="1"/>
  <c r="BE235" i="3"/>
  <c r="I18" i="2" s="1"/>
  <c r="BA247" i="3"/>
  <c r="E19" i="2" s="1"/>
  <c r="BE307" i="3"/>
  <c r="I21" i="2" s="1"/>
  <c r="BD347" i="3"/>
  <c r="H24" i="2" s="1"/>
  <c r="BD364" i="3"/>
  <c r="H25" i="2" s="1"/>
  <c r="BD280" i="3"/>
  <c r="H20" i="2" s="1"/>
  <c r="BB247" i="3"/>
  <c r="F19" i="2" s="1"/>
  <c r="BE247" i="3"/>
  <c r="I19" i="2" s="1"/>
  <c r="BA161" i="3"/>
  <c r="E13" i="2" s="1"/>
  <c r="BE161" i="3"/>
  <c r="I13" i="2" s="1"/>
  <c r="BB75" i="3"/>
  <c r="F8" i="2" s="1"/>
  <c r="BD75" i="3"/>
  <c r="H8" i="2" s="1"/>
  <c r="BB101" i="3"/>
  <c r="F10" i="2" s="1"/>
  <c r="BD101" i="3"/>
  <c r="H10" i="2" s="1"/>
  <c r="BB141" i="3"/>
  <c r="F12" i="2" s="1"/>
  <c r="BD141" i="3"/>
  <c r="H12" i="2" s="1"/>
  <c r="BB161" i="3"/>
  <c r="F13" i="2" s="1"/>
  <c r="BD161" i="3"/>
  <c r="H13" i="2" s="1"/>
  <c r="BD229" i="3"/>
  <c r="H17" i="2" s="1"/>
  <c r="BD235" i="3"/>
  <c r="H18" i="2" s="1"/>
  <c r="BD247" i="3"/>
  <c r="H19" i="2" s="1"/>
  <c r="BB379" i="3"/>
  <c r="F27" i="2" s="1"/>
  <c r="BD379" i="3"/>
  <c r="H27" i="2" s="1"/>
  <c r="BD307" i="3"/>
  <c r="H21" i="2" s="1"/>
  <c r="BB322" i="3"/>
  <c r="F22" i="2" s="1"/>
  <c r="BB364" i="3"/>
  <c r="F25" i="2" s="1"/>
  <c r="BA26" i="3"/>
  <c r="E7" i="2" s="1"/>
  <c r="BA109" i="3"/>
  <c r="E11" i="2" s="1"/>
  <c r="BB223" i="3"/>
  <c r="F16" i="2" s="1"/>
  <c r="BB307" i="3"/>
  <c r="F21" i="2" s="1"/>
  <c r="BB334" i="3"/>
  <c r="F23" i="2" s="1"/>
  <c r="BD368" i="3"/>
  <c r="H26" i="2" s="1"/>
  <c r="G26" i="3"/>
  <c r="G75"/>
  <c r="G80"/>
  <c r="G101"/>
  <c r="G109"/>
  <c r="G141"/>
  <c r="G161"/>
  <c r="G208"/>
  <c r="G223"/>
  <c r="G229"/>
  <c r="G235"/>
  <c r="G247"/>
  <c r="G280"/>
  <c r="G307"/>
  <c r="G322"/>
  <c r="G334"/>
  <c r="G364"/>
  <c r="G368"/>
  <c r="G379"/>
  <c r="G28" i="2" l="1"/>
  <c r="C18" i="1" s="1"/>
  <c r="I28" i="2"/>
  <c r="C21" i="1" s="1"/>
  <c r="H28" i="2"/>
  <c r="C17" i="1" s="1"/>
  <c r="F28" i="2"/>
  <c r="C16" i="1" s="1"/>
  <c r="E28" i="2"/>
  <c r="C15" i="1" l="1"/>
  <c r="C19" s="1"/>
  <c r="C22" s="1"/>
  <c r="G40" i="2"/>
  <c r="I40" s="1"/>
  <c r="G39"/>
  <c r="I39" s="1"/>
  <c r="G21" i="1" s="1"/>
  <c r="G38" i="2"/>
  <c r="I38" s="1"/>
  <c r="G20" i="1" s="1"/>
  <c r="G37" i="2"/>
  <c r="I37" s="1"/>
  <c r="G19" i="1" s="1"/>
  <c r="G36" i="2"/>
  <c r="I36" s="1"/>
  <c r="G18" i="1" s="1"/>
  <c r="G35" i="2"/>
  <c r="I35" s="1"/>
  <c r="G17" i="1" s="1"/>
  <c r="G34" i="2"/>
  <c r="I34" s="1"/>
  <c r="G16" i="1" s="1"/>
  <c r="G33" i="2"/>
  <c r="I33" s="1"/>
  <c r="G15" i="1" l="1"/>
  <c r="H41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<sst xmlns="http://schemas.openxmlformats.org/spreadsheetml/2006/main" count="941" uniqueCount="446">
  <si>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</si>
  <si>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</si>
  <si>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</si>
  <si>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</si>
  <si>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</si>
  <si>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</si>
  <si>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</si>
  <si>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</si>
  <si>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</si>
  <si>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</si>
  <si>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</si>
  <si>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</si>
  <si>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</si>
  <si>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</si>
  <si>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</si>
  <si>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</si>
  <si>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</si>
  <si>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</si>
  <si>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</si>
  <si>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</si>
  <si>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</si>
  <si>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</si>
  <si>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</si>
  <si>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</si>
  <si>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</si>
  <si>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</si>
  <si>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</si>
  <si>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</si>
  <si>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</si>
  <si>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</si>
  <si>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</si>
  <si>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</si>
  <si>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</si>
  <si>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</si>
  <si>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</si>
  <si>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</si>
  <si>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</si>
  <si>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</si>
  <si>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</si>
  <si>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 xml:space="preserve">Datum : 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</si>
  <si>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</si>
  <si>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</si>
  <si>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</si>
  <si>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</si>
  <si>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</si>
  <si>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</si>
  <si>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</si>
  <si>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</si>
  <si>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</si>
  <si>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</si>
  <si>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</si>
  <si>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</si>
  <si>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</si>
  <si>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</si>
  <si>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</si>
  <si>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</si>
  <si>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</si>
  <si>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</si>
  <si>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</si>
  <si>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</si>
  <si>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</si>
  <si>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</si>
  <si>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</si>
  <si>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</si>
  <si>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</si>
  <si>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</si>
  <si>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</si>
  <si>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</si>
  <si>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</si>
  <si>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</si>
  <si>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</si>
  <si>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</si>
  <si>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</si>
  <si>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</si>
  <si>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</si>
  <si>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</si>
  <si>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RProj1715</t>
  </si>
  <si>
    <t>Rekonstrukce instalací MŠ Zelenečská čp. 500,Pha 9</t>
  </si>
  <si>
    <t>01</t>
  </si>
  <si>
    <t>3</t>
  </si>
  <si>
    <t>Svislé a kompletní konstrukce</t>
  </si>
  <si>
    <t>310236251R00</t>
  </si>
  <si>
    <t xml:space="preserve">Zazdívka otvorů pl.0, 09 m2 cihlami, tl. zdi 45 cm </t>
  </si>
  <si>
    <t>kus</t>
  </si>
  <si>
    <t>1NP:</t>
  </si>
  <si>
    <t>317941121RT3</t>
  </si>
  <si>
    <t>Osazení ocelových válcovaných nosníků do č.12 včetně dodávky profilu I č.12</t>
  </si>
  <si>
    <t>t</t>
  </si>
  <si>
    <t>2*1,0*0,0111</t>
  </si>
  <si>
    <t>340238222U00</t>
  </si>
  <si>
    <t xml:space="preserve">Zazdívka -1m2 příčky PTH P+D 11,5cm </t>
  </si>
  <si>
    <t>m2</t>
  </si>
  <si>
    <t>0,9*2,0</t>
  </si>
  <si>
    <t>340239211R00</t>
  </si>
  <si>
    <t xml:space="preserve">Zazdívka otvorů pl.4 m2,cihlami tl.zdi do 10 cm </t>
  </si>
  <si>
    <t>0,7*2,0*2</t>
  </si>
  <si>
    <t>u rozvaděče:</t>
  </si>
  <si>
    <t>2,0</t>
  </si>
  <si>
    <t>342248112R00</t>
  </si>
  <si>
    <t xml:space="preserve">Příčky POROTHERM 11,5 P+D na MVC 5, tl. 115 mm </t>
  </si>
  <si>
    <t>1,0*2,2-0,6*0,6</t>
  </si>
  <si>
    <t>346244381R00</t>
  </si>
  <si>
    <t xml:space="preserve">Plentování ocelových nosníků výšky do 20 cm </t>
  </si>
  <si>
    <t>2*1,2*0,12</t>
  </si>
  <si>
    <t>61</t>
  </si>
  <si>
    <t>Upravy povrchů vnitřní</t>
  </si>
  <si>
    <t>610991111R00</t>
  </si>
  <si>
    <t xml:space="preserve">Zakrývání výplní vnitřních otvorů </t>
  </si>
  <si>
    <t>dveře:</t>
  </si>
  <si>
    <t>1PP:</t>
  </si>
  <si>
    <t>(0,9*12+0,8*4+0,7*2)*2,0*2</t>
  </si>
  <si>
    <t>(0,9*6+0,8*2+0,6*2)*2,0*2+(2,385+2,26)*2,5*2</t>
  </si>
  <si>
    <t>2NP:</t>
  </si>
  <si>
    <t>(0,9*8+0,7*2)*2,0*2</t>
  </si>
  <si>
    <t>3NP:</t>
  </si>
  <si>
    <t>okna:</t>
  </si>
  <si>
    <t>285,0</t>
  </si>
  <si>
    <t>611421321R00</t>
  </si>
  <si>
    <t xml:space="preserve">Oprava váp.omítek stropů do 30% plochy - hladkých </t>
  </si>
  <si>
    <t>2*2,33+6,0+13,61+14,2+15,6+12,36+13,79+1,06+5,94+15,84+31,38+7,39+7,26+4,29+7,4+2,06+8,25+4,16+5,54+6,38+3,89+10,63+20,8</t>
  </si>
  <si>
    <t>6,5+37,61+11,37+12,66+13,41+14,15+12,28+10,73+2,51+1,11+1,3</t>
  </si>
  <si>
    <t>13,26+9,28+9,68+9,84+40,78+46,91+6,31+8,12+5,1+1,09+40,32+46,43+6,25+8,15+6,19</t>
  </si>
  <si>
    <t>13,27+9,44+9,68+9,84+40,78+46,91+6,31+8,12+5,1+1,09+40,31+46,43+6,25+8,16+6,19</t>
  </si>
  <si>
    <t>611471413R00</t>
  </si>
  <si>
    <t xml:space="preserve">Úprava stropů aktiv. štukem s přísadou, tl. 2-3 mm </t>
  </si>
  <si>
    <t>612421321R00</t>
  </si>
  <si>
    <t xml:space="preserve">Oprava vápen.omítek stěn do 30 % pl. - hladkých </t>
  </si>
  <si>
    <t>(3,97+5,24+2,75+2,69+1,49+2,88+2,53+4,2+2,5+2,55+2,5+1,55+2,3+2,41+1,81+2,3+4,81+2,84)*2*2,58</t>
  </si>
  <si>
    <t>(2,6+2,65+4,81+2,65+2,39+5,33+5,36+3*2,65+2,88+2,17+2,5+3*5,415+5,02+3,105+2,01+1,16+2,01+3,56+0,96+1,1+2*0,67+3,74+8,48+2*0,8+1,76+1,325+5,56+1,3+2,6+2,65)*2*2,18</t>
  </si>
  <si>
    <t>(2,38+2,52+2,66+5,32*3+2,22+5,53+2,65+2,94+1,4+1,73+1,44+0,9+1,44+0,77+21,7+2,64)*2*2,8</t>
  </si>
  <si>
    <t>(5,3+8,38+7,76+5,43+2,35+3,04+2,43+2,66*3+2,5+2,17+2*4,15+5,72+4,73+7,77+5,72+5,36+8,39+2,37+3,05+2,37+2,66*3+1,47+0,74)*2*3,16</t>
  </si>
  <si>
    <t>(5,3+8,38+7,76+5,72+2,35+3,04+2,43+2,66*3+2,5+4,15*2+2,92+5,72+4,73+7,77+5,72+5,36+8,39+2,37+3,05+2,37+2,66*3+1,47+0,74)*2*3,05</t>
  </si>
  <si>
    <t>612421637R00</t>
  </si>
  <si>
    <t xml:space="preserve">Omítka vnitřní zdiva, MVC, štuková </t>
  </si>
  <si>
    <t>(2,94+2*1,63)*2,0-1,5*1,0</t>
  </si>
  <si>
    <t>0,7*2,0*2*2</t>
  </si>
  <si>
    <t>(2,5+3,83)*2*1,6-0,9*1,6-2,0*0,5</t>
  </si>
  <si>
    <t>(2,5+4,15)*2*1,6-0,9*1,6-2,0*0,5</t>
  </si>
  <si>
    <t>(0,6*1,0+0,9*2,0+3,74*2,2+1,0*2,2-0,6*0,6)*2</t>
  </si>
  <si>
    <t>612451121R00</t>
  </si>
  <si>
    <t xml:space="preserve">Omítka vnitřní zdiva, cementová (MC), hladká </t>
  </si>
  <si>
    <t>pod obklad:</t>
  </si>
  <si>
    <t>14</t>
  </si>
  <si>
    <t>612471413R00</t>
  </si>
  <si>
    <t xml:space="preserve">Úprava vnitřních stěn aktivovaným štukem s přísad. </t>
  </si>
  <si>
    <t>62</t>
  </si>
  <si>
    <t>Úpravy povrchů vnější</t>
  </si>
  <si>
    <t>620 00</t>
  </si>
  <si>
    <t xml:space="preserve">Oprava fasády po zazděném ventilátoru </t>
  </si>
  <si>
    <t>kpl</t>
  </si>
  <si>
    <t>63</t>
  </si>
  <si>
    <t>Podlahy a podlahové konstrukce</t>
  </si>
  <si>
    <t>631312511R00</t>
  </si>
  <si>
    <t xml:space="preserve">Mazanina betonová tl. 5 - 8 cm C 12/15 </t>
  </si>
  <si>
    <t>m3</t>
  </si>
  <si>
    <t>(12,28+10,73)*0,05</t>
  </si>
  <si>
    <t>631319171R00</t>
  </si>
  <si>
    <t xml:space="preserve">Příplatek za stržení povrchu mazaniny tl. 8 cm </t>
  </si>
  <si>
    <t>631362021R00</t>
  </si>
  <si>
    <t xml:space="preserve">Výztuž mazanin svařovanou sítí z drátů Kari </t>
  </si>
  <si>
    <t>(12,28+10,73)*0,001353</t>
  </si>
  <si>
    <t>632411104R00</t>
  </si>
  <si>
    <t xml:space="preserve">Vyrovnávací stěrka, ruční zprac. tl.4 mm </t>
  </si>
  <si>
    <t>(12,28+10,73)</t>
  </si>
  <si>
    <t>632415106RT2</t>
  </si>
  <si>
    <t xml:space="preserve">Potěr samonivelační ručně tl. 6 mm vyrovnávací </t>
  </si>
  <si>
    <t>pod dlažbu:</t>
  </si>
  <si>
    <t>5,5</t>
  </si>
  <si>
    <t>632418110R00</t>
  </si>
  <si>
    <t xml:space="preserve">Potěr ze SMS, ruční zpracování, tl. 10 mm </t>
  </si>
  <si>
    <t>vyrovnání podkladu:</t>
  </si>
  <si>
    <t>12,28+10,73</t>
  </si>
  <si>
    <t>64</t>
  </si>
  <si>
    <t>Výplně otvorů</t>
  </si>
  <si>
    <t>642942111RT4</t>
  </si>
  <si>
    <t>Osazení zárubní dveřních ocelových, pl. do 2,5 m2 včetně dodávky zárubně  80 x 197 x 11 cm</t>
  </si>
  <si>
    <t>2</t>
  </si>
  <si>
    <t>642942111RU4</t>
  </si>
  <si>
    <t>Osazení zárubní dveřních ocelových, pl. do 2,5 m2 včetně dodávky zárubně  80x197x16 cm pož.odolných</t>
  </si>
  <si>
    <t>95</t>
  </si>
  <si>
    <t>Dokončovací konstrukce na pozemních stavbách</t>
  </si>
  <si>
    <t>952901111R00</t>
  </si>
  <si>
    <t xml:space="preserve">Vyčištění budov o výšce podlaží do 4 m </t>
  </si>
  <si>
    <t>finální - čistý - úklid před předáním investorovi vč. umytí otvorových výplní:</t>
  </si>
  <si>
    <t>950 00</t>
  </si>
  <si>
    <t>Stěhování nábytku a vybavení kuchyně před zahájením prací a po jejich dokončení</t>
  </si>
  <si>
    <t>hod</t>
  </si>
  <si>
    <t>950 01</t>
  </si>
  <si>
    <t xml:space="preserve">Fotografická pasportizace objektu </t>
  </si>
  <si>
    <t>950 02</t>
  </si>
  <si>
    <t xml:space="preserve">Zakrytí podlah geotextilií - montáž, demontáž </t>
  </si>
  <si>
    <t>2*2,33+6,0+13,61+14,2+15,6+12,36+13,79+1,06+5,94+15,84+31,38+7,39+7,26</t>
  </si>
  <si>
    <t>6,5+37,61+11,37+12,66+13,41+14,15+2,51+1,11+1,3</t>
  </si>
  <si>
    <t>950 03</t>
  </si>
  <si>
    <t xml:space="preserve">Zakrytí podlah deskami OSB - montáž, demontáž </t>
  </si>
  <si>
    <t>4,29+7,4+2,06+8,25+4,16+5,54+6,38+3,89+10,63+20,8</t>
  </si>
  <si>
    <t>96</t>
  </si>
  <si>
    <t>Bourání konstrukcí</t>
  </si>
  <si>
    <t>962031132R00</t>
  </si>
  <si>
    <t xml:space="preserve">Bourání příček cihelných tl. 10 cm </t>
  </si>
  <si>
    <t>2,94*2,7-0,7*1,97</t>
  </si>
  <si>
    <t>965041341R00</t>
  </si>
  <si>
    <t xml:space="preserve">Bourání lehčených mazanin tl. 10 cm, nad 4 m2 </t>
  </si>
  <si>
    <t>(12,28+10,73)*0,1</t>
  </si>
  <si>
    <t>965081713R00</t>
  </si>
  <si>
    <t xml:space="preserve">Bourání dlažeb keramických tl.10 mm, nad 1 m2 </t>
  </si>
  <si>
    <t>965082941R00</t>
  </si>
  <si>
    <t xml:space="preserve">Odstranění násypu tl. nad 20 cm jakékoliv plochy </t>
  </si>
  <si>
    <t>0,6*1,0*0,3</t>
  </si>
  <si>
    <t>968072455R00</t>
  </si>
  <si>
    <t xml:space="preserve">Vybourání kovových dveřních zárubní pl. do 2 m2 </t>
  </si>
  <si>
    <t>0,7*1,97*3</t>
  </si>
  <si>
    <t>0,8*1,97</t>
  </si>
  <si>
    <t>968 00</t>
  </si>
  <si>
    <t xml:space="preserve">Demontáž a likvidace posuvné příčky v 1NP </t>
  </si>
  <si>
    <t>97</t>
  </si>
  <si>
    <t>Prorážení otvorů</t>
  </si>
  <si>
    <t>971033621R00</t>
  </si>
  <si>
    <t xml:space="preserve">Vybourání otv. zeď cihel. pl.4 m2, tl.10 cm, MVC </t>
  </si>
  <si>
    <t>0,9*2,0*2</t>
  </si>
  <si>
    <t>971042551R00</t>
  </si>
  <si>
    <t xml:space="preserve">Vybourání otvorů zdi betonové pl. do 1 m2 všech tl </t>
  </si>
  <si>
    <t>seříznutí rohu:</t>
  </si>
  <si>
    <t>2,2*0,18*0,18*0,5</t>
  </si>
  <si>
    <t>974031664R00</t>
  </si>
  <si>
    <t xml:space="preserve">Vysekání rýh zeď cihelná vtah. nosníků 15 x 15 cm </t>
  </si>
  <si>
    <t>m</t>
  </si>
  <si>
    <t>1,3*2</t>
  </si>
  <si>
    <t>978011141R00</t>
  </si>
  <si>
    <t xml:space="preserve">Otlučení omítek vnitřních vápenných stropů do 30 % </t>
  </si>
  <si>
    <t>978013141R00</t>
  </si>
  <si>
    <t xml:space="preserve">Otlučení omítek vnitřních stěn v rozsahu do 30 % </t>
  </si>
  <si>
    <t>978013191R00</t>
  </si>
  <si>
    <t xml:space="preserve">Otlučení omítek vnitřních stěn v rozsahu do 100 % </t>
  </si>
  <si>
    <t>978021191R00</t>
  </si>
  <si>
    <t xml:space="preserve">Otlučení cementových omítek vnitřních stěn do 100% </t>
  </si>
  <si>
    <t>(2,94+1,63)*2*2,0-0,7*1,97-1,5*1,0</t>
  </si>
  <si>
    <t>978059531R00</t>
  </si>
  <si>
    <t xml:space="preserve">Odsekání vnitřních obkladů stěn nad 2 m2 </t>
  </si>
  <si>
    <t>99</t>
  </si>
  <si>
    <t>Staveništní přesun hmot</t>
  </si>
  <si>
    <t>999281111R00</t>
  </si>
  <si>
    <t xml:space="preserve">Přesun hmot pro opravy a údržbu do výšky 25 m </t>
  </si>
  <si>
    <t>713</t>
  </si>
  <si>
    <t>Izolace tepelné</t>
  </si>
  <si>
    <t>713121111R00</t>
  </si>
  <si>
    <t xml:space="preserve">Izolace tepelná podlah na sucho, jednovrstvá </t>
  </si>
  <si>
    <t>713121118RU1</t>
  </si>
  <si>
    <t>Montáž dilatačního pásku podél stěn včetně dodávky ISOVER N/PP 15x100x1000 mm</t>
  </si>
  <si>
    <t>(2,22+5,53+2,94+3,65)*2</t>
  </si>
  <si>
    <t>713191100RT9</t>
  </si>
  <si>
    <t>Položení separační fólie včetně dodávky fólie</t>
  </si>
  <si>
    <t>28375867</t>
  </si>
  <si>
    <t>Deska polystyrenová šedá EXTRAPOR 100 tl. 40 mm</t>
  </si>
  <si>
    <t>(12,28+10,73)*1,02</t>
  </si>
  <si>
    <t>998713203R00</t>
  </si>
  <si>
    <t xml:space="preserve">Přesun hmot pro izolace tepelné, výšky do 24 m </t>
  </si>
  <si>
    <t>722</t>
  </si>
  <si>
    <t>Vnitřní vodovod</t>
  </si>
  <si>
    <t>722 00</t>
  </si>
  <si>
    <t>998722203R00</t>
  </si>
  <si>
    <t xml:space="preserve">Přesun hmot pro vnitřní vodovod, výšky do 24 m </t>
  </si>
  <si>
    <t>723</t>
  </si>
  <si>
    <t>Vnitřní plynovod</t>
  </si>
  <si>
    <t>723 00</t>
  </si>
  <si>
    <t xml:space="preserve">Demontáž a zaslepení plyn.potrubí </t>
  </si>
  <si>
    <t>rozvod z 1NP do 2NP cca 20 m:</t>
  </si>
  <si>
    <t>998723203R00</t>
  </si>
  <si>
    <t xml:space="preserve">Přesun hmot pro vnitřní plynovod, výšky do 24 m </t>
  </si>
  <si>
    <t>725</t>
  </si>
  <si>
    <t>Zařizovací předměty</t>
  </si>
  <si>
    <t>725534328R00</t>
  </si>
  <si>
    <t>Ohřívač elek. zásob.250 l TJ 36 kW vč.pojistného ventilu a sifonu</t>
  </si>
  <si>
    <t>soubor</t>
  </si>
  <si>
    <t>725 00</t>
  </si>
  <si>
    <t xml:space="preserve">Demontáž a likvidace stávajícího plyn.ohřívače </t>
  </si>
  <si>
    <t>725 01</t>
  </si>
  <si>
    <t>998725203R00</t>
  </si>
  <si>
    <t xml:space="preserve">Přesun hmot pro zařizovací předměty, výšky do 24 m </t>
  </si>
  <si>
    <t>766</t>
  </si>
  <si>
    <t>Konstrukce truhlářské</t>
  </si>
  <si>
    <t>766661112R00</t>
  </si>
  <si>
    <t xml:space="preserve">Montáž dveří do zárubně,otevíravých 1kř.do 0,8 m </t>
  </si>
  <si>
    <t>766661413R00</t>
  </si>
  <si>
    <t xml:space="preserve">Montáž dveří protipožár.1kř.do 80 cm, bez kukátka </t>
  </si>
  <si>
    <t>766669117R00</t>
  </si>
  <si>
    <t xml:space="preserve">Dokování samozavírače na ocelovou zárubeň </t>
  </si>
  <si>
    <t>766669921R00</t>
  </si>
  <si>
    <t xml:space="preserve">Montáž zámku </t>
  </si>
  <si>
    <t>766670021R00</t>
  </si>
  <si>
    <t xml:space="preserve">Montáž kliky a štítku </t>
  </si>
  <si>
    <t>766812115R00</t>
  </si>
  <si>
    <t xml:space="preserve">Montáž kuchyňských linek dřev.na stěnu š.do 2,4 m </t>
  </si>
  <si>
    <t>766812840R00</t>
  </si>
  <si>
    <t xml:space="preserve">Demontáž kuchyňských linek do 2,1 m </t>
  </si>
  <si>
    <t>54914592</t>
  </si>
  <si>
    <t>Kliky se štítem dveř.</t>
  </si>
  <si>
    <t>54917015</t>
  </si>
  <si>
    <t>Zavírač dveří hydraulický</t>
  </si>
  <si>
    <t>54926043</t>
  </si>
  <si>
    <t>Vložka cylindrická</t>
  </si>
  <si>
    <t>61161721</t>
  </si>
  <si>
    <t>Dveře vnitřní hladké plné 1kř. 80x197 cm</t>
  </si>
  <si>
    <t>61165311</t>
  </si>
  <si>
    <t>Dveře vnitřní protipožární 80x197 cm</t>
  </si>
  <si>
    <t>998766203R00</t>
  </si>
  <si>
    <t xml:space="preserve">Přesun hmot pro truhlářské konstr., výšky do 24 m </t>
  </si>
  <si>
    <t>776</t>
  </si>
  <si>
    <t>Podlahy povlakové</t>
  </si>
  <si>
    <t>776401800R00</t>
  </si>
  <si>
    <t xml:space="preserve">Demontáž soklíků nebo lišt, pryžových nebo z PVC </t>
  </si>
  <si>
    <t>koberec:</t>
  </si>
  <si>
    <t>9,68+46,91+6,31+46,43+6,25</t>
  </si>
  <si>
    <t>PVC:</t>
  </si>
  <si>
    <t>40,78+40,32</t>
  </si>
  <si>
    <t>40,78+40,31</t>
  </si>
  <si>
    <t>776511810R00</t>
  </si>
  <si>
    <t xml:space="preserve">Odstranění PVC a koberců lepených bez podložky </t>
  </si>
  <si>
    <t>776520010RAB</t>
  </si>
  <si>
    <t>Podlaha povlaková z PVC pásů, soklík podlahovina tl. 2,0 mm</t>
  </si>
  <si>
    <t>776570020RAB</t>
  </si>
  <si>
    <t>Podlaha povlaková textilní lepená, soklík koberec zátěžový</t>
  </si>
  <si>
    <t>998776203R00</t>
  </si>
  <si>
    <t xml:space="preserve">Přesun hmot pro podlahy povlakové, výšky do 24 m </t>
  </si>
  <si>
    <t>777</t>
  </si>
  <si>
    <t>Podlahy ze syntetických hmot</t>
  </si>
  <si>
    <t>777551955R00</t>
  </si>
  <si>
    <t xml:space="preserve">Oprava podlah stěrkou, tl.3 mm </t>
  </si>
  <si>
    <t>777652955R00</t>
  </si>
  <si>
    <t xml:space="preserve">Oprava podlah - penetrace </t>
  </si>
  <si>
    <t>998777203R00</t>
  </si>
  <si>
    <t xml:space="preserve">Přesun hmot pro podlahy syntetické, výšky do 24 m </t>
  </si>
  <si>
    <t>781</t>
  </si>
  <si>
    <t>Obklady keramické</t>
  </si>
  <si>
    <t>781101210R00</t>
  </si>
  <si>
    <t xml:space="preserve">Penetrace podkladu pod obklady </t>
  </si>
  <si>
    <t>781415014R00</t>
  </si>
  <si>
    <t>Montáž obkladů stěn, porovin., do tmele vč.přípravy podkladu a spárování</t>
  </si>
  <si>
    <t>597813565</t>
  </si>
  <si>
    <t xml:space="preserve">Dodávka obkladu </t>
  </si>
  <si>
    <t>14*1,1</t>
  </si>
  <si>
    <t>781 01</t>
  </si>
  <si>
    <t>998781203R00</t>
  </si>
  <si>
    <t xml:space="preserve">Přesun hmot pro obklady keramické, výšky do 24 m </t>
  </si>
  <si>
    <t>783</t>
  </si>
  <si>
    <t>Nátěry</t>
  </si>
  <si>
    <t>783 00</t>
  </si>
  <si>
    <t xml:space="preserve">Nátěr kovové zárubně </t>
  </si>
  <si>
    <t>783 01</t>
  </si>
  <si>
    <t xml:space="preserve">Oprava a obnova olejového nátěru stěn </t>
  </si>
  <si>
    <t>(19,062+2,64)*2*1,3</t>
  </si>
  <si>
    <t>(2*3,259+4,7+1,4)*1,3</t>
  </si>
  <si>
    <t>(7,77+5,72+5,36+8,39+7,48+5,72+5,3+8,38+2,66+2,35)*2*1,6</t>
  </si>
  <si>
    <t>(2+3,04+4,7)*1,3</t>
  </si>
  <si>
    <t>(7,77+5,72+5,36+8,39+7,48+5,72+5,3+8,38+2,35+2,66)*2*1,6</t>
  </si>
  <si>
    <t>784</t>
  </si>
  <si>
    <t>Malby</t>
  </si>
  <si>
    <t>784191101R00</t>
  </si>
  <si>
    <t xml:space="preserve">Penetrace podkladu univerzální 1x </t>
  </si>
  <si>
    <t>na omítky stávající:</t>
  </si>
  <si>
    <t>861,71+2505,0668</t>
  </si>
  <si>
    <t>na omítky nové:</t>
  </si>
  <si>
    <t>78,092</t>
  </si>
  <si>
    <t>784195412R00</t>
  </si>
  <si>
    <t xml:space="preserve">Malba tekutá, 2 x na omítky </t>
  </si>
  <si>
    <t>784402801R00</t>
  </si>
  <si>
    <t xml:space="preserve">Odstranění malby oškrábáním v místnosti H do 3,8 m </t>
  </si>
  <si>
    <t>784403801R00</t>
  </si>
  <si>
    <t xml:space="preserve">Odstranění maleb omytím v místnosti H do 3,8 m </t>
  </si>
  <si>
    <t>784 00</t>
  </si>
  <si>
    <t xml:space="preserve">Příplatek za provedení barevné malby stěn </t>
  </si>
  <si>
    <t>(2,21+2,67+19,06+2,64+2,38+5,32+2,52+5,32+2,66+5,32)*2*2,8</t>
  </si>
  <si>
    <t>(2,5+4,15+7,77+5,72+5,36+8,39+7,48+5,72+5,3+8,38)*2*3,16</t>
  </si>
  <si>
    <t>(2,5+4,15+7,77+5,72+5,36+8,39+7,48+5,72+5,3+8,38)*2*3,05</t>
  </si>
  <si>
    <t>M21</t>
  </si>
  <si>
    <t>Elektromontáže</t>
  </si>
  <si>
    <t>210 00</t>
  </si>
  <si>
    <t>Provedení silnoproudé elektroinstalace viz samostatná část PD</t>
  </si>
  <si>
    <t>P 021</t>
  </si>
  <si>
    <t xml:space="preserve">Stavební přípomoci </t>
  </si>
  <si>
    <t>D96</t>
  </si>
  <si>
    <t>Přesuny suti a vybouraných hmot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</si>
  <si>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</si>
  <si>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</si>
  <si>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</si>
  <si>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</si>
  <si>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</si>
  <si>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</si>
  <si>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</si>
  <si>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</si>
  <si>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</si>
  <si>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</si>
  <si>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</si>
  <si>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</si>
  <si>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979088212R00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</si>
  <si>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</si>
  <si>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</si>
  <si>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</si>
  <si>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</si>
  <si>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</si>
  <si>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</si>
  <si>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</si>
  <si>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</si>
  <si>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</si>
  <si>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</si>
  <si>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</si>
  <si>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</si>
  <si>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</si>
  <si>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bude určen výběrovým řízením</t>
  </si>
  <si>
    <t>MČ Praha 14 Bratří Venclíků 1073, Praha 9</t>
  </si>
  <si>
    <t>R-Projekt 07 Praha s.r.o. Ke Strašnické 8/1795,P10</t>
  </si>
  <si>
    <t>Veškeré použité názvy výrobků nebo výrobce slouží jako orientační (referenční) standard. Zhotoviteli je umožně  no použití jiných adekvátních typů výrobků. V případě použitých materiálů a zařízení je nutno volit zařízení, která mají servis v České republice. Používat lze pouze výrobky stejné, nebo kvalitativně lepší než jsou uvedeny ve výkazu výměr nebo v PD. Před dodávkou budou dodavatelem všechna zařízení vyvzorkována alespoň katalogovým listem a odsouhlasena investorem nebo technickým dozorem investora, o vzorkování bude proveden zápis ve stavebním deníku. Bez písemného odsouhlasení nebudou zařízení instalována. Dodávka se předpokládá včetně souvisejícího doplňkového materiálu tak, aby celé zařízení bylo funkční a splňovalo všechny předpisy, které se na ně vztahují. Materiály, které jsou stanovenými výrobkami ve smyslu nařízení vlády č. 163/2002 Sb., musí mít doloženy zhotovitelem stavby doklad o tom, že bylo k těmto výrobkům vydáno prohlášení o shodě výrobcem či dodavatelem. Součástí ceny je oplocení staveniště a zajištění BOZP pro zhotovitele i uživatele stavby.</t>
  </si>
  <si>
    <t>Rekonstrukce instalací a stavební úpravy MŠ Zelenečská čp. 500,Pha 9</t>
  </si>
  <si>
    <t>2,94*2,7-0,7*1,97+1,55*0,8</t>
  </si>
  <si>
    <t>1,45*1,97</t>
  </si>
  <si>
    <t>3*2,2*4</t>
  </si>
  <si>
    <t>Úprava - dopojení - rozvodů studené a teplé vody vč. izolace, dopojení kanalizace</t>
  </si>
  <si>
    <t>1NP (kuchyňka do m.č. 108) a 2NP (výměna bojleru):</t>
  </si>
  <si>
    <t>ks</t>
  </si>
  <si>
    <t>Rohový ventil pro stojánkovou dřezovou baterii (D+M)</t>
  </si>
  <si>
    <t>783 02</t>
  </si>
  <si>
    <t>Nátěr (včetně odstranění původního laku) radiátorů a viditelných částí potrubí v 1-3.NP</t>
  </si>
  <si>
    <t>55342941</t>
  </si>
  <si>
    <t>Profil dilatační rohový Al</t>
  </si>
  <si>
    <t>3*3</t>
  </si>
  <si>
    <t>771577845R00</t>
  </si>
  <si>
    <t xml:space="preserve">Podlahový profil dilatační </t>
  </si>
  <si>
    <t>D+M rohových a ukončovacích lišt u obkladů</t>
  </si>
  <si>
    <t>nerezová lišta dilatační š. 15 mm</t>
  </si>
  <si>
    <t>12,28+10,73+6,5</t>
  </si>
  <si>
    <t>5,5+6,5</t>
  </si>
  <si>
    <t>(12,28+10,73+6,5)</t>
  </si>
  <si>
    <t>D+M plastových dveří s nadsvětlíkem 1550x2590 viz výkres 1NP</t>
  </si>
  <si>
    <t>D+M dlažby u dveří z m.č. 101 do m.č. 102 (dlažba slinutá 300x300x9 mm)</t>
  </si>
  <si>
    <t>6,5</t>
  </si>
  <si>
    <t>76600</t>
  </si>
  <si>
    <t>Úpravy hlavních vstupních dveří - instalace elektrického otevírače certifikovaného pro únikové cesty, náhrada vnitřního štítku kování štítkem s koulí či madlem</t>
  </si>
  <si>
    <t>1,0*2,2-0,6*0,6+3,74*2,2</t>
  </si>
  <si>
    <t>1NP a 1PP:</t>
  </si>
  <si>
    <t>971033641R00</t>
  </si>
  <si>
    <t xml:space="preserve">Vybourání otv. zeď cihel. pl.4 m2, tl.30 cm, MVC </t>
  </si>
  <si>
    <t>0,9*2,0*0,3</t>
  </si>
  <si>
    <t>42a</t>
  </si>
  <si>
    <t>4</t>
  </si>
  <si>
    <t>Soupis prací</t>
  </si>
  <si>
    <t>SOUPIS PRACÍ A 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</si>
</sst>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19" fillId="0" borderId="0" xfId="1" applyNumberFormat="1" applyFont="1" applyAlignment="1">
      <alignment wrapText="1"/>
    </xf>
    <xf numFmtId="49" fontId="4" fillId="2" borderId="15" xfId="0" applyNumberFormat="1" applyFont="1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A2" sqref="A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445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01</v>
      </c>
      <c r="D2" s="5" t="str">
        <f>Rekapitulace!G2</f>
        <v>Rekonstrukce instalací MŠ Zelenečská čp. 500,Pha 9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25.5" customHeight="1">
      <c r="A5" s="17" t="s">
        <v>78</v>
      </c>
      <c r="B5" s="18"/>
      <c r="C5" s="201" t="s">
        <v>412</v>
      </c>
      <c r="D5" s="202"/>
      <c r="E5" s="203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19" t="s">
        <v>9</v>
      </c>
      <c r="G6" s="20">
        <v>0</v>
      </c>
      <c r="O6" s="21"/>
    </row>
    <row r="7" spans="1:57" ht="26.25" customHeight="1">
      <c r="A7" s="22" t="s">
        <v>76</v>
      </c>
      <c r="B7" s="23"/>
      <c r="C7" s="201" t="s">
        <v>412</v>
      </c>
      <c r="D7" s="202"/>
      <c r="E7" s="203"/>
      <c r="F7" s="24" t="s">
        <v>10</v>
      </c>
      <c r="G7" s="20">
        <f>IF(PocetMJ=0,,ROUND((F30+F32)/PocetMJ,1))</f>
        <v>0</v>
      </c>
    </row>
    <row r="8" spans="1:57">
      <c r="A8" s="25" t="s">
        <v>11</v>
      </c>
      <c r="B8" s="13"/>
      <c r="C8" s="205" t="s">
        <v>410</v>
      </c>
      <c r="D8" s="205"/>
      <c r="E8" s="206"/>
      <c r="F8" s="26" t="s">
        <v>12</v>
      </c>
      <c r="G8" s="27"/>
      <c r="H8" s="28"/>
      <c r="I8" s="29"/>
    </row>
    <row r="9" spans="1:57">
      <c r="A9" s="25" t="s">
        <v>13</v>
      </c>
      <c r="B9" s="13"/>
      <c r="C9" s="205" t="str">
        <f>Projektant</f>
        <v>R-Projekt 07 Praha s.r.o. Ke Strašnické 8/1795,P10</v>
      </c>
      <c r="D9" s="205"/>
      <c r="E9" s="206"/>
      <c r="F9" s="13"/>
      <c r="G9" s="30"/>
      <c r="H9" s="31"/>
    </row>
    <row r="10" spans="1:57">
      <c r="A10" s="25" t="s">
        <v>14</v>
      </c>
      <c r="B10" s="13"/>
      <c r="C10" s="205" t="s">
        <v>409</v>
      </c>
      <c r="D10" s="205"/>
      <c r="E10" s="205"/>
      <c r="F10" s="32"/>
      <c r="G10" s="33"/>
      <c r="H10" s="34"/>
    </row>
    <row r="11" spans="1:57" ht="13.5" customHeight="1">
      <c r="A11" s="25" t="s">
        <v>15</v>
      </c>
      <c r="B11" s="13"/>
      <c r="C11" s="205" t="s">
        <v>408</v>
      </c>
      <c r="D11" s="205"/>
      <c r="E11" s="205"/>
      <c r="F11" s="35" t="s">
        <v>16</v>
      </c>
      <c r="G11" s="36" t="s">
        <v>76</v>
      </c>
      <c r="H11" s="31"/>
      <c r="BA11" s="37"/>
      <c r="BB11" s="37"/>
      <c r="BC11" s="37"/>
      <c r="BD11" s="37"/>
      <c r="BE11" s="37"/>
    </row>
    <row r="12" spans="1:57" ht="12.75" customHeight="1">
      <c r="A12" s="38" t="s">
        <v>17</v>
      </c>
      <c r="B12" s="10"/>
      <c r="C12" s="207"/>
      <c r="D12" s="207"/>
      <c r="E12" s="207"/>
      <c r="F12" s="39" t="s">
        <v>18</v>
      </c>
      <c r="G12" s="40"/>
      <c r="H12" s="31"/>
    </row>
    <row r="13" spans="1:57" ht="28.5" customHeight="1" thickBot="1">
      <c r="A13" s="41" t="s">
        <v>19</v>
      </c>
      <c r="B13" s="42"/>
      <c r="C13" s="42"/>
      <c r="D13" s="42"/>
      <c r="E13" s="43"/>
      <c r="F13" s="43"/>
      <c r="G13" s="44"/>
      <c r="H13" s="31"/>
    </row>
    <row r="14" spans="1:57" ht="17.25" customHeight="1" thickBot="1">
      <c r="A14" s="45" t="s">
        <v>20</v>
      </c>
      <c r="B14" s="46"/>
      <c r="C14" s="47"/>
      <c r="D14" s="48" t="s">
        <v>21</v>
      </c>
      <c r="E14" s="49"/>
      <c r="F14" s="49"/>
      <c r="G14" s="47"/>
    </row>
    <row r="15" spans="1:57" ht="15.95" customHeight="1">
      <c r="A15" s="50"/>
      <c r="B15" s="51" t="s">
        <v>22</v>
      </c>
      <c r="C15" s="52">
        <f>HSV</f>
        <v>0</v>
      </c>
      <c r="D15" s="53" t="str">
        <f>Rekapitulace!A33</f>
        <v>Ztížené výrobní podmínky</v>
      </c>
      <c r="E15" s="54"/>
      <c r="F15" s="55"/>
      <c r="G15" s="52">
        <f>Rekapitulace!I33</f>
        <v>0</v>
      </c>
    </row>
    <row r="16" spans="1:57" ht="15.95" customHeight="1">
      <c r="A16" s="50" t="s">
        <v>23</v>
      </c>
      <c r="B16" s="51" t="s">
        <v>24</v>
      </c>
      <c r="C16" s="52">
        <f>PSV</f>
        <v>0</v>
      </c>
      <c r="D16" s="9" t="str">
        <f>Rekapitulace!A34</f>
        <v>Oborová přirážka</v>
      </c>
      <c r="E16" s="56"/>
      <c r="F16" s="57"/>
      <c r="G16" s="52">
        <f>Rekapitulace!I34</f>
        <v>0</v>
      </c>
    </row>
    <row r="17" spans="1:7" ht="15.95" customHeight="1">
      <c r="A17" s="50" t="s">
        <v>25</v>
      </c>
      <c r="B17" s="51" t="s">
        <v>26</v>
      </c>
      <c r="C17" s="52">
        <f>Mont</f>
        <v>0</v>
      </c>
      <c r="D17" s="9" t="str">
        <f>Rekapitulace!A35</f>
        <v>Přesun stavebních kapacit</v>
      </c>
      <c r="E17" s="56"/>
      <c r="F17" s="57"/>
      <c r="G17" s="52">
        <f>Rekapitulace!I35</f>
        <v>0</v>
      </c>
    </row>
    <row r="18" spans="1:7" ht="15.95" customHeight="1">
      <c r="A18" s="58" t="s">
        <v>27</v>
      </c>
      <c r="B18" s="59" t="s">
        <v>28</v>
      </c>
      <c r="C18" s="52">
        <f>Dodavka</f>
        <v>0</v>
      </c>
      <c r="D18" s="9" t="str">
        <f>Rekapitulace!A36</f>
        <v>Mimostaveništní doprava</v>
      </c>
      <c r="E18" s="56"/>
      <c r="F18" s="57"/>
      <c r="G18" s="52">
        <f>Rekapitulace!I36</f>
        <v>0</v>
      </c>
    </row>
    <row r="19" spans="1:7" ht="15.95" customHeight="1">
      <c r="A19" s="60" t="s">
        <v>29</v>
      </c>
      <c r="B19" s="51"/>
      <c r="C19" s="52">
        <f>SUM(C15:C18)</f>
        <v>0</v>
      </c>
      <c r="D19" s="9" t="str">
        <f>Rekapitulace!A37</f>
        <v>Zařízení staveniště</v>
      </c>
      <c r="E19" s="56"/>
      <c r="F19" s="57"/>
      <c r="G19" s="52">
        <f>Rekapitulace!I37</f>
        <v>0</v>
      </c>
    </row>
    <row r="20" spans="1:7" ht="15.95" customHeight="1">
      <c r="A20" s="60"/>
      <c r="B20" s="51"/>
      <c r="C20" s="52"/>
      <c r="D20" s="9" t="str">
        <f>Rekapitulace!A38</f>
        <v>Provoz investora</v>
      </c>
      <c r="E20" s="56"/>
      <c r="F20" s="57"/>
      <c r="G20" s="52">
        <f>Rekapitulace!I38</f>
        <v>0</v>
      </c>
    </row>
    <row r="21" spans="1:7" ht="15.95" customHeight="1">
      <c r="A21" s="60" t="s">
        <v>30</v>
      </c>
      <c r="B21" s="51"/>
      <c r="C21" s="52">
        <f>HZS</f>
        <v>0</v>
      </c>
      <c r="D21" s="9" t="str">
        <f>Rekapitulace!A39</f>
        <v>Kompletační činnost (IČD)</v>
      </c>
      <c r="E21" s="56"/>
      <c r="F21" s="57"/>
      <c r="G21" s="52">
        <f>Rekapitulace!I39</f>
        <v>0</v>
      </c>
    </row>
    <row r="22" spans="1:7" ht="15.95" customHeight="1">
      <c r="A22" s="61" t="s">
        <v>31</v>
      </c>
      <c r="B22" s="62"/>
      <c r="C22" s="52">
        <f>C19+C21</f>
        <v>0</v>
      </c>
      <c r="D22" s="9" t="s">
        <v>32</v>
      </c>
      <c r="E22" s="56"/>
      <c r="F22" s="57"/>
      <c r="G22" s="52">
        <f>G23-SUM(G15:G21)</f>
        <v>0</v>
      </c>
    </row>
    <row r="23" spans="1:7" ht="15.95" customHeight="1" thickBot="1">
      <c r="A23" s="208" t="s">
        <v>33</v>
      </c>
      <c r="B23" s="209"/>
      <c r="C23" s="63">
        <f>C22+G23</f>
        <v>0</v>
      </c>
      <c r="D23" s="64" t="s">
        <v>34</v>
      </c>
      <c r="E23" s="65"/>
      <c r="F23" s="66"/>
      <c r="G23" s="52">
        <f>VRN</f>
        <v>0</v>
      </c>
    </row>
    <row r="24" spans="1:7">
      <c r="A24" s="67" t="s">
        <v>35</v>
      </c>
      <c r="B24" s="68"/>
      <c r="C24" s="69"/>
      <c r="D24" s="68" t="s">
        <v>36</v>
      </c>
      <c r="E24" s="68"/>
      <c r="F24" s="70" t="s">
        <v>37</v>
      </c>
      <c r="G24" s="71"/>
    </row>
    <row r="25" spans="1:7">
      <c r="A25" s="61" t="s">
        <v>38</v>
      </c>
      <c r="B25" s="62"/>
      <c r="C25" s="72"/>
      <c r="D25" s="62" t="s">
        <v>38</v>
      </c>
      <c r="E25" s="73"/>
      <c r="F25" s="74" t="s">
        <v>38</v>
      </c>
      <c r="G25" s="75"/>
    </row>
    <row r="26" spans="1:7" ht="37.5" customHeight="1">
      <c r="A26" s="61" t="s">
        <v>39</v>
      </c>
      <c r="B26" s="76"/>
      <c r="C26" s="72"/>
      <c r="D26" s="62" t="s">
        <v>40</v>
      </c>
      <c r="E26" s="73"/>
      <c r="F26" s="74" t="s">
        <v>40</v>
      </c>
      <c r="G26" s="75"/>
    </row>
    <row r="27" spans="1:7">
      <c r="A27" s="61"/>
      <c r="B27" s="77"/>
      <c r="C27" s="72"/>
      <c r="D27" s="62"/>
      <c r="E27" s="73"/>
      <c r="F27" s="74"/>
      <c r="G27" s="75"/>
    </row>
    <row r="28" spans="1:7">
      <c r="A28" s="61" t="s">
        <v>41</v>
      </c>
      <c r="B28" s="62"/>
      <c r="C28" s="72"/>
      <c r="D28" s="74" t="s">
        <v>42</v>
      </c>
      <c r="E28" s="72"/>
      <c r="F28" s="78" t="s">
        <v>42</v>
      </c>
      <c r="G28" s="75"/>
    </row>
    <row r="29" spans="1:7" ht="69" customHeight="1">
      <c r="A29" s="61"/>
      <c r="B29" s="62"/>
      <c r="C29" s="79"/>
      <c r="D29" s="80"/>
      <c r="E29" s="79"/>
      <c r="F29" s="62"/>
      <c r="G29" s="75"/>
    </row>
    <row r="30" spans="1:7">
      <c r="A30" s="81" t="s">
        <v>43</v>
      </c>
      <c r="B30" s="82"/>
      <c r="C30" s="83">
        <v>21</v>
      </c>
      <c r="D30" s="82" t="s">
        <v>44</v>
      </c>
      <c r="E30" s="84"/>
      <c r="F30" s="210">
        <f>C23-F32</f>
        <v>0</v>
      </c>
      <c r="G30" s="211"/>
    </row>
    <row r="31" spans="1:7">
      <c r="A31" s="81" t="s">
        <v>45</v>
      </c>
      <c r="B31" s="82"/>
      <c r="C31" s="83">
        <f>SazbaDPH1</f>
        <v>21</v>
      </c>
      <c r="D31" s="82" t="s">
        <v>46</v>
      </c>
      <c r="E31" s="84"/>
      <c r="F31" s="210">
        <f>ROUND(PRODUCT(F30,C31/100),0)</f>
        <v>0</v>
      </c>
      <c r="G31" s="211"/>
    </row>
    <row r="32" spans="1:7">
      <c r="A32" s="81" t="s">
        <v>43</v>
      </c>
      <c r="B32" s="82"/>
      <c r="C32" s="83">
        <v>0</v>
      </c>
      <c r="D32" s="82" t="s">
        <v>46</v>
      </c>
      <c r="E32" s="84"/>
      <c r="F32" s="210">
        <v>0</v>
      </c>
      <c r="G32" s="211"/>
    </row>
    <row r="33" spans="1:8">
      <c r="A33" s="81" t="s">
        <v>45</v>
      </c>
      <c r="B33" s="85"/>
      <c r="C33" s="86">
        <f>SazbaDPH2</f>
        <v>0</v>
      </c>
      <c r="D33" s="82" t="s">
        <v>46</v>
      </c>
      <c r="E33" s="57"/>
      <c r="F33" s="210">
        <f>ROUND(PRODUCT(F32,C33/100),0)</f>
        <v>0</v>
      </c>
      <c r="G33" s="211"/>
    </row>
    <row r="34" spans="1:8" s="90" customFormat="1" ht="19.5" customHeight="1" thickBot="1">
      <c r="A34" s="87" t="s">
        <v>47</v>
      </c>
      <c r="B34" s="88"/>
      <c r="C34" s="88"/>
      <c r="D34" s="88"/>
      <c r="E34" s="89"/>
      <c r="F34" s="212">
        <f>ROUND(SUM(F30:F33),0)</f>
        <v>0</v>
      </c>
      <c r="G34" s="213"/>
    </row>
    <row r="36" spans="1:8">
      <c r="A36" s="91" t="s">
        <v>48</v>
      </c>
      <c r="B36" s="91"/>
      <c r="C36" s="91"/>
      <c r="D36" s="91"/>
      <c r="E36" s="91"/>
      <c r="F36" s="91"/>
      <c r="G36" s="91"/>
      <c r="H36" t="s">
        <v>5</v>
      </c>
    </row>
    <row r="37" spans="1:8" ht="14.25" customHeight="1">
      <c r="A37" s="91"/>
      <c r="B37" s="204" t="s">
        <v>411</v>
      </c>
      <c r="C37" s="204"/>
      <c r="D37" s="204"/>
      <c r="E37" s="204"/>
      <c r="F37" s="204"/>
      <c r="G37" s="204"/>
      <c r="H37" t="s">
        <v>5</v>
      </c>
    </row>
    <row r="38" spans="1:8" ht="12.75" customHeight="1">
      <c r="A38" s="92"/>
      <c r="B38" s="204"/>
      <c r="C38" s="204"/>
      <c r="D38" s="204"/>
      <c r="E38" s="204"/>
      <c r="F38" s="204"/>
      <c r="G38" s="204"/>
      <c r="H38" t="s">
        <v>5</v>
      </c>
    </row>
    <row r="39" spans="1:8">
      <c r="A39" s="92"/>
      <c r="B39" s="204"/>
      <c r="C39" s="204"/>
      <c r="D39" s="204"/>
      <c r="E39" s="204"/>
      <c r="F39" s="204"/>
      <c r="G39" s="204"/>
      <c r="H39" t="s">
        <v>5</v>
      </c>
    </row>
    <row r="40" spans="1:8">
      <c r="A40" s="92"/>
      <c r="B40" s="204"/>
      <c r="C40" s="204"/>
      <c r="D40" s="204"/>
      <c r="E40" s="204"/>
      <c r="F40" s="204"/>
      <c r="G40" s="204"/>
      <c r="H40" t="s">
        <v>5</v>
      </c>
    </row>
    <row r="41" spans="1:8">
      <c r="A41" s="92"/>
      <c r="B41" s="204"/>
      <c r="C41" s="204"/>
      <c r="D41" s="204"/>
      <c r="E41" s="204"/>
      <c r="F41" s="204"/>
      <c r="G41" s="204"/>
      <c r="H41" t="s">
        <v>5</v>
      </c>
    </row>
    <row r="42" spans="1:8">
      <c r="A42" s="92"/>
      <c r="B42" s="204"/>
      <c r="C42" s="204"/>
      <c r="D42" s="204"/>
      <c r="E42" s="204"/>
      <c r="F42" s="204"/>
      <c r="G42" s="204"/>
      <c r="H42" t="s">
        <v>5</v>
      </c>
    </row>
    <row r="43" spans="1:8">
      <c r="A43" s="92"/>
      <c r="B43" s="204"/>
      <c r="C43" s="204"/>
      <c r="D43" s="204"/>
      <c r="E43" s="204"/>
      <c r="F43" s="204"/>
      <c r="G43" s="204"/>
      <c r="H43" t="s">
        <v>5</v>
      </c>
    </row>
    <row r="44" spans="1:8">
      <c r="A44" s="92"/>
      <c r="B44" s="204"/>
      <c r="C44" s="204"/>
      <c r="D44" s="204"/>
      <c r="E44" s="204"/>
      <c r="F44" s="204"/>
      <c r="G44" s="204"/>
      <c r="H44" t="s">
        <v>5</v>
      </c>
    </row>
    <row r="45" spans="1:8">
      <c r="A45" s="92"/>
      <c r="B45" s="204"/>
      <c r="C45" s="204"/>
      <c r="D45" s="204"/>
      <c r="E45" s="204"/>
      <c r="F45" s="204"/>
      <c r="G45" s="204"/>
      <c r="H45" t="s">
        <v>5</v>
      </c>
    </row>
    <row r="46" spans="1:8">
      <c r="B46" s="214"/>
      <c r="C46" s="214"/>
      <c r="D46" s="214"/>
      <c r="E46" s="214"/>
      <c r="F46" s="214"/>
      <c r="G46" s="214"/>
    </row>
    <row r="47" spans="1:8">
      <c r="B47" s="214"/>
      <c r="C47" s="214"/>
      <c r="D47" s="214"/>
      <c r="E47" s="214"/>
      <c r="F47" s="214"/>
      <c r="G47" s="214"/>
    </row>
    <row r="48" spans="1:8">
      <c r="B48" s="214"/>
      <c r="C48" s="214"/>
      <c r="D48" s="214"/>
      <c r="E48" s="214"/>
      <c r="F48" s="214"/>
      <c r="G48" s="214"/>
    </row>
    <row r="49" spans="2:7">
      <c r="B49" s="214"/>
      <c r="C49" s="214"/>
      <c r="D49" s="214"/>
      <c r="E49" s="214"/>
      <c r="F49" s="214"/>
      <c r="G49" s="214"/>
    </row>
    <row r="50" spans="2:7">
      <c r="B50" s="214"/>
      <c r="C50" s="214"/>
      <c r="D50" s="214"/>
      <c r="E50" s="214"/>
      <c r="F50" s="214"/>
      <c r="G50" s="214"/>
    </row>
    <row r="51" spans="2:7">
      <c r="B51" s="214"/>
      <c r="C51" s="214"/>
      <c r="D51" s="214"/>
      <c r="E51" s="214"/>
      <c r="F51" s="214"/>
      <c r="G51" s="214"/>
    </row>
    <row r="52" spans="2:7">
      <c r="B52" s="214"/>
      <c r="C52" s="214"/>
      <c r="D52" s="214"/>
      <c r="E52" s="214"/>
      <c r="F52" s="214"/>
      <c r="G52" s="214"/>
    </row>
    <row r="53" spans="2:7">
      <c r="B53" s="214"/>
      <c r="C53" s="214"/>
      <c r="D53" s="214"/>
      <c r="E53" s="214"/>
      <c r="F53" s="214"/>
      <c r="G53" s="214"/>
    </row>
    <row r="54" spans="2:7">
      <c r="B54" s="214"/>
      <c r="C54" s="214"/>
      <c r="D54" s="214"/>
      <c r="E54" s="214"/>
      <c r="F54" s="214"/>
      <c r="G54" s="214"/>
    </row>
    <row r="55" spans="2:7">
      <c r="B55" s="214"/>
      <c r="C55" s="214"/>
      <c r="D55" s="214"/>
      <c r="E55" s="214"/>
      <c r="F55" s="214"/>
      <c r="G55" s="214"/>
    </row>
  </sheetData>
  <mergeCells count="24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C5:E5"/>
    <mergeCell ref="C7:E7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2"/>
  <sheetViews>
    <sheetView topLeftCell="A7" workbookViewId="0">
      <selection activeCell="F40" sqref="F4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5" t="s">
        <v>49</v>
      </c>
      <c r="B1" s="216"/>
      <c r="C1" s="93" t="str">
        <f>CONCATENATE(cislostavby," ",nazevstavby)</f>
        <v>RProj1715 Rekonstrukce instalací a stavební úpravy MŠ Zelenečská čp. 500,Pha 9</v>
      </c>
      <c r="D1" s="94"/>
      <c r="E1" s="95"/>
      <c r="F1" s="94"/>
      <c r="G1" s="96" t="s">
        <v>50</v>
      </c>
      <c r="H1" s="97" t="s">
        <v>78</v>
      </c>
      <c r="I1" s="98"/>
    </row>
    <row r="2" spans="1:9" ht="13.5" thickBot="1">
      <c r="A2" s="217" t="s">
        <v>51</v>
      </c>
      <c r="B2" s="218"/>
      <c r="C2" s="99" t="str">
        <f>CONCATENATE(cisloobjektu," ",nazevobjektu)</f>
        <v>01 Rekonstrukce instalací a stavební úpravy MŠ Zelenečská čp. 500,Pha 9</v>
      </c>
      <c r="D2" s="100"/>
      <c r="E2" s="101"/>
      <c r="F2" s="100"/>
      <c r="G2" s="219" t="s">
        <v>77</v>
      </c>
      <c r="H2" s="220"/>
      <c r="I2" s="221"/>
    </row>
    <row r="3" spans="1:9" ht="13.5" thickTop="1">
      <c r="A3" s="73"/>
      <c r="B3" s="73"/>
      <c r="C3" s="73"/>
      <c r="D3" s="73"/>
      <c r="E3" s="73"/>
      <c r="F3" s="62"/>
      <c r="G3" s="73"/>
      <c r="H3" s="73"/>
      <c r="I3" s="73"/>
    </row>
    <row r="4" spans="1:9" ht="19.5" customHeight="1">
      <c r="A4" s="102" t="s">
        <v>52</v>
      </c>
      <c r="B4" s="103"/>
      <c r="C4" s="103"/>
      <c r="D4" s="103"/>
      <c r="E4" s="104"/>
      <c r="F4" s="103"/>
      <c r="G4" s="103"/>
      <c r="H4" s="103"/>
      <c r="I4" s="103"/>
    </row>
    <row r="5" spans="1:9" ht="13.5" thickBot="1">
      <c r="A5" s="73"/>
      <c r="B5" s="73"/>
      <c r="C5" s="73"/>
      <c r="D5" s="73"/>
      <c r="E5" s="73"/>
      <c r="F5" s="73"/>
      <c r="G5" s="73"/>
      <c r="H5" s="73"/>
      <c r="I5" s="73"/>
    </row>
    <row r="6" spans="1:9" s="31" customFormat="1" ht="13.5" thickBot="1">
      <c r="A6" s="105"/>
      <c r="B6" s="106" t="s">
        <v>53</v>
      </c>
      <c r="C6" s="106"/>
      <c r="D6" s="107"/>
      <c r="E6" s="108" t="s">
        <v>54</v>
      </c>
      <c r="F6" s="109" t="s">
        <v>55</v>
      </c>
      <c r="G6" s="109" t="s">
        <v>56</v>
      </c>
      <c r="H6" s="109" t="s">
        <v>57</v>
      </c>
      <c r="I6" s="110" t="s">
        <v>30</v>
      </c>
    </row>
    <row r="7" spans="1:9" s="31" customFormat="1">
      <c r="A7" s="196" t="str">
        <f>Položky!B7</f>
        <v>3</v>
      </c>
      <c r="B7" s="111" t="str">
        <f>Položky!C7</f>
        <v>Svislé a kompletní konstrukce</v>
      </c>
      <c r="C7" s="62"/>
      <c r="D7" s="112"/>
      <c r="E7" s="197">
        <f>Položky!BA26</f>
        <v>0</v>
      </c>
      <c r="F7" s="198">
        <f>Položky!BB26</f>
        <v>0</v>
      </c>
      <c r="G7" s="198">
        <f>Položky!BC26</f>
        <v>0</v>
      </c>
      <c r="H7" s="198">
        <f>Položky!BD26</f>
        <v>0</v>
      </c>
      <c r="I7" s="199">
        <f>Položky!BE26</f>
        <v>0</v>
      </c>
    </row>
    <row r="8" spans="1:9" s="31" customFormat="1">
      <c r="A8" s="196" t="str">
        <f>Položky!B27</f>
        <v>61</v>
      </c>
      <c r="B8" s="111" t="str">
        <f>Položky!C27</f>
        <v>Upravy povrchů vnitřní</v>
      </c>
      <c r="C8" s="62"/>
      <c r="D8" s="112"/>
      <c r="E8" s="197">
        <f>Položky!BA75</f>
        <v>0</v>
      </c>
      <c r="F8" s="198">
        <f>Položky!BB75</f>
        <v>0</v>
      </c>
      <c r="G8" s="198">
        <f>Položky!BC75</f>
        <v>0</v>
      </c>
      <c r="H8" s="198">
        <f>Položky!BD75</f>
        <v>0</v>
      </c>
      <c r="I8" s="199">
        <f>Položky!BE75</f>
        <v>0</v>
      </c>
    </row>
    <row r="9" spans="1:9" s="31" customFormat="1">
      <c r="A9" s="196" t="str">
        <f>Položky!B76</f>
        <v>62</v>
      </c>
      <c r="B9" s="111" t="str">
        <f>Položky!C76</f>
        <v>Úpravy povrchů vnější</v>
      </c>
      <c r="C9" s="62"/>
      <c r="D9" s="112"/>
      <c r="E9" s="197">
        <f>Položky!BA80</f>
        <v>0</v>
      </c>
      <c r="F9" s="198">
        <f>Položky!BB80</f>
        <v>0</v>
      </c>
      <c r="G9" s="198">
        <f>Položky!BC80</f>
        <v>0</v>
      </c>
      <c r="H9" s="198">
        <f>Položky!BD80</f>
        <v>0</v>
      </c>
      <c r="I9" s="199">
        <f>Položky!BE80</f>
        <v>0</v>
      </c>
    </row>
    <row r="10" spans="1:9" s="31" customFormat="1">
      <c r="A10" s="196" t="str">
        <f>Položky!B81</f>
        <v>63</v>
      </c>
      <c r="B10" s="111" t="str">
        <f>Položky!C81</f>
        <v>Podlahy a podlahové konstrukce</v>
      </c>
      <c r="C10" s="62"/>
      <c r="D10" s="112"/>
      <c r="E10" s="197">
        <f>Položky!BA101</f>
        <v>0</v>
      </c>
      <c r="F10" s="198">
        <f>Položky!BB101</f>
        <v>0</v>
      </c>
      <c r="G10" s="198">
        <f>Položky!BC101</f>
        <v>0</v>
      </c>
      <c r="H10" s="198">
        <f>Položky!BD101</f>
        <v>0</v>
      </c>
      <c r="I10" s="199">
        <f>Položky!BE101</f>
        <v>0</v>
      </c>
    </row>
    <row r="11" spans="1:9" s="31" customFormat="1">
      <c r="A11" s="196" t="str">
        <f>Položky!B102</f>
        <v>64</v>
      </c>
      <c r="B11" s="111" t="str">
        <f>Položky!C102</f>
        <v>Výplně otvorů</v>
      </c>
      <c r="C11" s="62"/>
      <c r="D11" s="112"/>
      <c r="E11" s="197">
        <f>Položky!BA109</f>
        <v>0</v>
      </c>
      <c r="F11" s="198">
        <f>Položky!BB109</f>
        <v>0</v>
      </c>
      <c r="G11" s="198">
        <f>Položky!BC109</f>
        <v>0</v>
      </c>
      <c r="H11" s="198">
        <f>Položky!BD109</f>
        <v>0</v>
      </c>
      <c r="I11" s="199">
        <f>Položky!BE109</f>
        <v>0</v>
      </c>
    </row>
    <row r="12" spans="1:9" s="31" customFormat="1">
      <c r="A12" s="196" t="str">
        <f>Položky!B110</f>
        <v>95</v>
      </c>
      <c r="B12" s="111" t="str">
        <f>Položky!C110</f>
        <v>Dokončovací konstrukce na pozemních stavbách</v>
      </c>
      <c r="C12" s="62"/>
      <c r="D12" s="112"/>
      <c r="E12" s="197">
        <f>Položky!BA141</f>
        <v>0</v>
      </c>
      <c r="F12" s="198">
        <f>Položky!BB141</f>
        <v>0</v>
      </c>
      <c r="G12" s="198">
        <f>Položky!BC141</f>
        <v>0</v>
      </c>
      <c r="H12" s="198">
        <f>Položky!BD141</f>
        <v>0</v>
      </c>
      <c r="I12" s="199">
        <f>Položky!BE141</f>
        <v>0</v>
      </c>
    </row>
    <row r="13" spans="1:9" s="31" customFormat="1">
      <c r="A13" s="196" t="str">
        <f>Položky!B142</f>
        <v>96</v>
      </c>
      <c r="B13" s="111" t="str">
        <f>Položky!C142</f>
        <v>Bourání konstrukcí</v>
      </c>
      <c r="C13" s="62"/>
      <c r="D13" s="112"/>
      <c r="E13" s="197">
        <f>Položky!BA161</f>
        <v>0</v>
      </c>
      <c r="F13" s="198">
        <f>Položky!BB161</f>
        <v>0</v>
      </c>
      <c r="G13" s="198">
        <f>Položky!BC161</f>
        <v>0</v>
      </c>
      <c r="H13" s="198">
        <f>Položky!BD161</f>
        <v>0</v>
      </c>
      <c r="I13" s="199">
        <f>Položky!BE161</f>
        <v>0</v>
      </c>
    </row>
    <row r="14" spans="1:9" s="31" customFormat="1">
      <c r="A14" s="196" t="str">
        <f>Položky!B162</f>
        <v>97</v>
      </c>
      <c r="B14" s="111" t="str">
        <f>Položky!C162</f>
        <v>Prorážení otvorů</v>
      </c>
      <c r="C14" s="62"/>
      <c r="D14" s="112"/>
      <c r="E14" s="197">
        <f>Položky!BA205</f>
        <v>0</v>
      </c>
      <c r="F14" s="198">
        <f>Položky!BB205</f>
        <v>0</v>
      </c>
      <c r="G14" s="198">
        <f>Položky!BC205</f>
        <v>0</v>
      </c>
      <c r="H14" s="198">
        <f>Položky!BD205</f>
        <v>0</v>
      </c>
      <c r="I14" s="199">
        <f>Položky!BE205</f>
        <v>0</v>
      </c>
    </row>
    <row r="15" spans="1:9" s="31" customFormat="1">
      <c r="A15" s="196" t="str">
        <f>Položky!B206</f>
        <v>99</v>
      </c>
      <c r="B15" s="111" t="str">
        <f>Položky!C206</f>
        <v>Staveništní přesun hmot</v>
      </c>
      <c r="C15" s="62"/>
      <c r="D15" s="112"/>
      <c r="E15" s="197">
        <f>Položky!BA208</f>
        <v>0</v>
      </c>
      <c r="F15" s="198">
        <f>Položky!BB208</f>
        <v>0</v>
      </c>
      <c r="G15" s="198">
        <f>Položky!BC208</f>
        <v>0</v>
      </c>
      <c r="H15" s="198">
        <f>Položky!BD208</f>
        <v>0</v>
      </c>
      <c r="I15" s="199">
        <f>Položky!BE208</f>
        <v>0</v>
      </c>
    </row>
    <row r="16" spans="1:9" s="31" customFormat="1">
      <c r="A16" s="196" t="str">
        <f>Položky!B209</f>
        <v>713</v>
      </c>
      <c r="B16" s="111" t="str">
        <f>Položky!C209</f>
        <v>Izolace tepelné</v>
      </c>
      <c r="C16" s="62"/>
      <c r="D16" s="112"/>
      <c r="E16" s="197">
        <f>Položky!BA223</f>
        <v>0</v>
      </c>
      <c r="F16" s="198">
        <f>Položky!BB223</f>
        <v>0</v>
      </c>
      <c r="G16" s="198">
        <f>Položky!BC223</f>
        <v>0</v>
      </c>
      <c r="H16" s="198">
        <f>Položky!BD223</f>
        <v>0</v>
      </c>
      <c r="I16" s="199">
        <f>Položky!BE223</f>
        <v>0</v>
      </c>
    </row>
    <row r="17" spans="1:57" s="31" customFormat="1">
      <c r="A17" s="196" t="str">
        <f>Položky!B224</f>
        <v>722</v>
      </c>
      <c r="B17" s="111" t="str">
        <f>Položky!C224</f>
        <v>Vnitřní vodovod</v>
      </c>
      <c r="C17" s="62"/>
      <c r="D17" s="112"/>
      <c r="E17" s="197">
        <f>Položky!BA229</f>
        <v>0</v>
      </c>
      <c r="F17" s="198">
        <f>Položky!BB229</f>
        <v>0</v>
      </c>
      <c r="G17" s="198">
        <f>Položky!BC229</f>
        <v>0</v>
      </c>
      <c r="H17" s="198">
        <f>Položky!BD229</f>
        <v>0</v>
      </c>
      <c r="I17" s="199">
        <f>Položky!BE229</f>
        <v>0</v>
      </c>
    </row>
    <row r="18" spans="1:57" s="31" customFormat="1">
      <c r="A18" s="196" t="str">
        <f>Položky!B230</f>
        <v>723</v>
      </c>
      <c r="B18" s="111" t="str">
        <f>Položky!C230</f>
        <v>Vnitřní plynovod</v>
      </c>
      <c r="C18" s="62"/>
      <c r="D18" s="112"/>
      <c r="E18" s="197">
        <f>Položky!BA235</f>
        <v>0</v>
      </c>
      <c r="F18" s="198">
        <f>Položky!BB235</f>
        <v>0</v>
      </c>
      <c r="G18" s="198">
        <f>Položky!BC235</f>
        <v>0</v>
      </c>
      <c r="H18" s="198">
        <f>Položky!BD235</f>
        <v>0</v>
      </c>
      <c r="I18" s="199">
        <f>Položky!BE235</f>
        <v>0</v>
      </c>
    </row>
    <row r="19" spans="1:57" s="31" customFormat="1">
      <c r="A19" s="196" t="str">
        <f>Položky!B236</f>
        <v>725</v>
      </c>
      <c r="B19" s="111" t="str">
        <f>Položky!C236</f>
        <v>Zařizovací předměty</v>
      </c>
      <c r="C19" s="62"/>
      <c r="D19" s="112"/>
      <c r="E19" s="197">
        <f>Položky!BA247</f>
        <v>0</v>
      </c>
      <c r="F19" s="198">
        <f>Položky!BB247</f>
        <v>0</v>
      </c>
      <c r="G19" s="198">
        <f>Položky!BC247</f>
        <v>0</v>
      </c>
      <c r="H19" s="198">
        <f>Položky!BD247</f>
        <v>0</v>
      </c>
      <c r="I19" s="199">
        <f>Položky!BE247</f>
        <v>0</v>
      </c>
    </row>
    <row r="20" spans="1:57" s="31" customFormat="1">
      <c r="A20" s="196" t="str">
        <f>Položky!B248</f>
        <v>766</v>
      </c>
      <c r="B20" s="111" t="str">
        <f>Položky!C248</f>
        <v>Konstrukce truhlářské</v>
      </c>
      <c r="C20" s="62"/>
      <c r="D20" s="112"/>
      <c r="E20" s="197">
        <f>Položky!BA280</f>
        <v>0</v>
      </c>
      <c r="F20" s="198">
        <f>Položky!BB280</f>
        <v>0</v>
      </c>
      <c r="G20" s="198">
        <f>Položky!BC280</f>
        <v>0</v>
      </c>
      <c r="H20" s="198">
        <f>Položky!BD280</f>
        <v>0</v>
      </c>
      <c r="I20" s="199">
        <f>Položky!BE280</f>
        <v>0</v>
      </c>
    </row>
    <row r="21" spans="1:57" s="31" customFormat="1">
      <c r="A21" s="196" t="str">
        <f>Položky!B281</f>
        <v>776</v>
      </c>
      <c r="B21" s="111" t="str">
        <f>Položky!C281</f>
        <v>Podlahy povlakové</v>
      </c>
      <c r="C21" s="62"/>
      <c r="D21" s="112"/>
      <c r="E21" s="197">
        <f>Položky!BA307</f>
        <v>0</v>
      </c>
      <c r="F21" s="198">
        <f>Položky!BB307</f>
        <v>0</v>
      </c>
      <c r="G21" s="198">
        <f>Položky!BC307</f>
        <v>0</v>
      </c>
      <c r="H21" s="198">
        <f>Položky!BD307</f>
        <v>0</v>
      </c>
      <c r="I21" s="199">
        <f>Položky!BE307</f>
        <v>0</v>
      </c>
    </row>
    <row r="22" spans="1:57" s="31" customFormat="1">
      <c r="A22" s="196" t="str">
        <f>Položky!B308</f>
        <v>777</v>
      </c>
      <c r="B22" s="111" t="str">
        <f>Položky!C308</f>
        <v>Podlahy ze syntetických hmot</v>
      </c>
      <c r="C22" s="62"/>
      <c r="D22" s="112"/>
      <c r="E22" s="197">
        <f>Položky!BA322</f>
        <v>0</v>
      </c>
      <c r="F22" s="198">
        <f>Položky!BB322</f>
        <v>0</v>
      </c>
      <c r="G22" s="198">
        <f>Položky!BC322</f>
        <v>0</v>
      </c>
      <c r="H22" s="198">
        <f>Položky!BD322</f>
        <v>0</v>
      </c>
      <c r="I22" s="199">
        <f>Položky!BE322</f>
        <v>0</v>
      </c>
    </row>
    <row r="23" spans="1:57" s="31" customFormat="1">
      <c r="A23" s="196" t="str">
        <f>Položky!B323</f>
        <v>781</v>
      </c>
      <c r="B23" s="111" t="str">
        <f>Položky!C323</f>
        <v>Obklady keramické</v>
      </c>
      <c r="C23" s="62"/>
      <c r="D23" s="112"/>
      <c r="E23" s="197">
        <f>Položky!BA334</f>
        <v>0</v>
      </c>
      <c r="F23" s="198">
        <f>Položky!BB334</f>
        <v>0</v>
      </c>
      <c r="G23" s="198">
        <f>Položky!BC334</f>
        <v>0</v>
      </c>
      <c r="H23" s="198">
        <f>Položky!BD334</f>
        <v>0</v>
      </c>
      <c r="I23" s="199">
        <f>Položky!BE334</f>
        <v>0</v>
      </c>
    </row>
    <row r="24" spans="1:57" s="31" customFormat="1">
      <c r="A24" s="196" t="str">
        <f>Položky!B335</f>
        <v>783</v>
      </c>
      <c r="B24" s="111" t="str">
        <f>Položky!C335</f>
        <v>Nátěry</v>
      </c>
      <c r="C24" s="62"/>
      <c r="D24" s="112"/>
      <c r="E24" s="197">
        <f>Položky!BA347</f>
        <v>0</v>
      </c>
      <c r="F24" s="198">
        <f>Položky!BB347</f>
        <v>0</v>
      </c>
      <c r="G24" s="198">
        <f>Položky!BC347</f>
        <v>0</v>
      </c>
      <c r="H24" s="198">
        <f>Položky!BD347</f>
        <v>0</v>
      </c>
      <c r="I24" s="199">
        <f>Položky!BE347</f>
        <v>0</v>
      </c>
    </row>
    <row r="25" spans="1:57" s="31" customFormat="1">
      <c r="A25" s="196" t="str">
        <f>Položky!B348</f>
        <v>784</v>
      </c>
      <c r="B25" s="111" t="str">
        <f>Položky!C348</f>
        <v>Malby</v>
      </c>
      <c r="C25" s="62"/>
      <c r="D25" s="112"/>
      <c r="E25" s="197">
        <f>Položky!BA364</f>
        <v>0</v>
      </c>
      <c r="F25" s="198">
        <f>Položky!BB364</f>
        <v>0</v>
      </c>
      <c r="G25" s="198">
        <f>Položky!BC364</f>
        <v>0</v>
      </c>
      <c r="H25" s="198">
        <f>Položky!BD364</f>
        <v>0</v>
      </c>
      <c r="I25" s="199">
        <f>Položky!BE364</f>
        <v>0</v>
      </c>
    </row>
    <row r="26" spans="1:57" s="31" customFormat="1">
      <c r="A26" s="196" t="str">
        <f>Položky!B365</f>
        <v>M21</v>
      </c>
      <c r="B26" s="111" t="str">
        <f>Položky!C365</f>
        <v>Elektromontáže</v>
      </c>
      <c r="C26" s="62"/>
      <c r="D26" s="112"/>
      <c r="E26" s="197">
        <f>Položky!BA368</f>
        <v>0</v>
      </c>
      <c r="F26" s="198">
        <f>Položky!BB368</f>
        <v>0</v>
      </c>
      <c r="G26" s="198">
        <f>Položky!BC368</f>
        <v>0</v>
      </c>
      <c r="H26" s="198">
        <f>Položky!BD368</f>
        <v>0</v>
      </c>
      <c r="I26" s="199">
        <f>Položky!BE368</f>
        <v>0</v>
      </c>
    </row>
    <row r="27" spans="1:57" s="31" customFormat="1" ht="13.5" thickBot="1">
      <c r="A27" s="196" t="str">
        <f>Položky!B369</f>
        <v>D96</v>
      </c>
      <c r="B27" s="111" t="str">
        <f>Položky!C369</f>
        <v>Přesuny suti a vybouraných hmot</v>
      </c>
      <c r="C27" s="62"/>
      <c r="D27" s="112"/>
      <c r="E27" s="197">
        <f>Položky!BA379</f>
        <v>0</v>
      </c>
      <c r="F27" s="198">
        <f>Položky!BB379</f>
        <v>0</v>
      </c>
      <c r="G27" s="198">
        <f>Položky!BC379</f>
        <v>0</v>
      </c>
      <c r="H27" s="198">
        <f>Položky!BD379</f>
        <v>0</v>
      </c>
      <c r="I27" s="199">
        <f>Položky!BE379</f>
        <v>0</v>
      </c>
    </row>
    <row r="28" spans="1:57" s="119" customFormat="1" ht="13.5" thickBot="1">
      <c r="A28" s="113"/>
      <c r="B28" s="114" t="s">
        <v>58</v>
      </c>
      <c r="C28" s="114"/>
      <c r="D28" s="115"/>
      <c r="E28" s="116">
        <f>SUM(E7:E27)</f>
        <v>0</v>
      </c>
      <c r="F28" s="117">
        <f>SUM(F7:F27)</f>
        <v>0</v>
      </c>
      <c r="G28" s="117">
        <f>SUM(G7:G27)</f>
        <v>0</v>
      </c>
      <c r="H28" s="117">
        <f>SUM(H7:H27)</f>
        <v>0</v>
      </c>
      <c r="I28" s="118">
        <f>SUM(I7:I27)</f>
        <v>0</v>
      </c>
    </row>
    <row r="29" spans="1:57">
      <c r="A29" s="62"/>
      <c r="B29" s="62"/>
      <c r="C29" s="62"/>
      <c r="D29" s="62"/>
      <c r="E29" s="62"/>
      <c r="F29" s="62"/>
      <c r="G29" s="62"/>
      <c r="H29" s="62"/>
      <c r="I29" s="62"/>
    </row>
    <row r="30" spans="1:57" ht="19.5" customHeight="1">
      <c r="A30" s="103" t="s">
        <v>59</v>
      </c>
      <c r="B30" s="103"/>
      <c r="C30" s="103"/>
      <c r="D30" s="103"/>
      <c r="E30" s="103"/>
      <c r="F30" s="103"/>
      <c r="G30" s="120"/>
      <c r="H30" s="103"/>
      <c r="I30" s="103"/>
      <c r="BA30" s="37"/>
      <c r="BB30" s="37"/>
      <c r="BC30" s="37"/>
      <c r="BD30" s="37"/>
      <c r="BE30" s="37"/>
    </row>
    <row r="31" spans="1:57" ht="13.5" thickBot="1">
      <c r="A31" s="73"/>
      <c r="B31" s="73"/>
      <c r="C31" s="73"/>
      <c r="D31" s="73"/>
      <c r="E31" s="73"/>
      <c r="F31" s="73"/>
      <c r="G31" s="73"/>
      <c r="H31" s="73"/>
      <c r="I31" s="73"/>
    </row>
    <row r="32" spans="1:57">
      <c r="A32" s="67" t="s">
        <v>60</v>
      </c>
      <c r="B32" s="68"/>
      <c r="C32" s="68"/>
      <c r="D32" s="121"/>
      <c r="E32" s="122" t="s">
        <v>61</v>
      </c>
      <c r="F32" s="123" t="s">
        <v>62</v>
      </c>
      <c r="G32" s="124" t="s">
        <v>63</v>
      </c>
      <c r="H32" s="125"/>
      <c r="I32" s="126" t="s">
        <v>61</v>
      </c>
    </row>
    <row r="33" spans="1:53">
      <c r="A33" s="60" t="s">
        <v>400</v>
      </c>
      <c r="B33" s="51"/>
      <c r="C33" s="51"/>
      <c r="D33" s="127"/>
      <c r="E33" s="128">
        <v>0</v>
      </c>
      <c r="F33" s="129">
        <v>0</v>
      </c>
      <c r="G33" s="130">
        <f t="shared" ref="G33:G40" si="0">CHOOSE(BA33+1,HSV+PSV,HSV+PSV+Mont,HSV+PSV+Dodavka+Mont,HSV,PSV,Mont,Dodavka,Mont+Dodavka,0)</f>
        <v>0</v>
      </c>
      <c r="H33" s="131"/>
      <c r="I33" s="132">
        <f t="shared" ref="I33:I40" si="1">E33+F33*G33/100</f>
        <v>0</v>
      </c>
      <c r="BA33">
        <v>2</v>
      </c>
    </row>
    <row r="34" spans="1:53">
      <c r="A34" s="60" t="s">
        <v>401</v>
      </c>
      <c r="B34" s="51"/>
      <c r="C34" s="51"/>
      <c r="D34" s="127"/>
      <c r="E34" s="128">
        <v>0</v>
      </c>
      <c r="F34" s="129">
        <v>0</v>
      </c>
      <c r="G34" s="130">
        <f t="shared" si="0"/>
        <v>0</v>
      </c>
      <c r="H34" s="131"/>
      <c r="I34" s="132">
        <f t="shared" si="1"/>
        <v>0</v>
      </c>
      <c r="BA34">
        <v>2</v>
      </c>
    </row>
    <row r="35" spans="1:53">
      <c r="A35" s="60" t="s">
        <v>402</v>
      </c>
      <c r="B35" s="51"/>
      <c r="C35" s="51"/>
      <c r="D35" s="127"/>
      <c r="E35" s="128">
        <v>0</v>
      </c>
      <c r="F35" s="129">
        <v>0</v>
      </c>
      <c r="G35" s="130">
        <f t="shared" si="0"/>
        <v>0</v>
      </c>
      <c r="H35" s="131"/>
      <c r="I35" s="132">
        <f t="shared" si="1"/>
        <v>0</v>
      </c>
      <c r="BA35">
        <v>2</v>
      </c>
    </row>
    <row r="36" spans="1:53">
      <c r="A36" s="60" t="s">
        <v>403</v>
      </c>
      <c r="B36" s="51"/>
      <c r="C36" s="51"/>
      <c r="D36" s="127"/>
      <c r="E36" s="128">
        <v>0</v>
      </c>
      <c r="F36" s="129">
        <v>0</v>
      </c>
      <c r="G36" s="130">
        <f t="shared" si="0"/>
        <v>0</v>
      </c>
      <c r="H36" s="131"/>
      <c r="I36" s="132">
        <f t="shared" si="1"/>
        <v>0</v>
      </c>
      <c r="BA36">
        <v>2</v>
      </c>
    </row>
    <row r="37" spans="1:53">
      <c r="A37" s="60" t="s">
        <v>404</v>
      </c>
      <c r="B37" s="51"/>
      <c r="C37" s="51"/>
      <c r="D37" s="127"/>
      <c r="E37" s="128">
        <v>0</v>
      </c>
      <c r="F37" s="129">
        <v>0</v>
      </c>
      <c r="G37" s="130">
        <f t="shared" si="0"/>
        <v>0</v>
      </c>
      <c r="H37" s="131"/>
      <c r="I37" s="132">
        <f t="shared" si="1"/>
        <v>0</v>
      </c>
      <c r="BA37">
        <v>2</v>
      </c>
    </row>
    <row r="38" spans="1:53">
      <c r="A38" s="60" t="s">
        <v>405</v>
      </c>
      <c r="B38" s="51"/>
      <c r="C38" s="51"/>
      <c r="D38" s="127"/>
      <c r="E38" s="128">
        <v>0</v>
      </c>
      <c r="F38" s="129">
        <v>0</v>
      </c>
      <c r="G38" s="130">
        <f t="shared" si="0"/>
        <v>0</v>
      </c>
      <c r="H38" s="131"/>
      <c r="I38" s="132">
        <f t="shared" si="1"/>
        <v>0</v>
      </c>
      <c r="BA38">
        <v>2</v>
      </c>
    </row>
    <row r="39" spans="1:53">
      <c r="A39" s="60" t="s">
        <v>406</v>
      </c>
      <c r="B39" s="51"/>
      <c r="C39" s="51"/>
      <c r="D39" s="127"/>
      <c r="E39" s="128">
        <v>0</v>
      </c>
      <c r="F39" s="129">
        <v>0</v>
      </c>
      <c r="G39" s="130">
        <f t="shared" si="0"/>
        <v>0</v>
      </c>
      <c r="H39" s="131"/>
      <c r="I39" s="132">
        <f t="shared" si="1"/>
        <v>0</v>
      </c>
      <c r="BA39">
        <v>2</v>
      </c>
    </row>
    <row r="40" spans="1:53">
      <c r="A40" s="60" t="s">
        <v>407</v>
      </c>
      <c r="B40" s="51"/>
      <c r="C40" s="51"/>
      <c r="D40" s="127"/>
      <c r="E40" s="128">
        <v>0</v>
      </c>
      <c r="F40" s="129">
        <v>0</v>
      </c>
      <c r="G40" s="130">
        <f t="shared" si="0"/>
        <v>0</v>
      </c>
      <c r="H40" s="131"/>
      <c r="I40" s="132">
        <f t="shared" si="1"/>
        <v>0</v>
      </c>
      <c r="BA40">
        <v>2</v>
      </c>
    </row>
    <row r="41" spans="1:53" ht="13.5" thickBot="1">
      <c r="A41" s="133"/>
      <c r="B41" s="134" t="s">
        <v>64</v>
      </c>
      <c r="C41" s="135"/>
      <c r="D41" s="136"/>
      <c r="E41" s="137"/>
      <c r="F41" s="138"/>
      <c r="G41" s="138"/>
      <c r="H41" s="222">
        <f>SUM(I33:I40)</f>
        <v>0</v>
      </c>
      <c r="I41" s="223"/>
    </row>
    <row r="43" spans="1:53">
      <c r="B43" s="119"/>
      <c r="F43" s="139"/>
      <c r="G43" s="140"/>
      <c r="H43" s="140"/>
      <c r="I43" s="141"/>
    </row>
    <row r="44" spans="1:53">
      <c r="F44" s="139"/>
      <c r="G44" s="140"/>
      <c r="H44" s="140"/>
      <c r="I44" s="141"/>
    </row>
    <row r="45" spans="1:53">
      <c r="F45" s="139"/>
      <c r="G45" s="140"/>
      <c r="H45" s="140"/>
      <c r="I45" s="141"/>
    </row>
    <row r="46" spans="1:53">
      <c r="F46" s="139"/>
      <c r="G46" s="140"/>
      <c r="H46" s="140"/>
      <c r="I46" s="141"/>
    </row>
    <row r="47" spans="1:53">
      <c r="F47" s="139"/>
      <c r="G47" s="140"/>
      <c r="H47" s="140"/>
      <c r="I47" s="141"/>
    </row>
    <row r="48" spans="1:53">
      <c r="F48" s="139"/>
      <c r="G48" s="140"/>
      <c r="H48" s="140"/>
      <c r="I48" s="141"/>
    </row>
    <row r="49" spans="6:9">
      <c r="F49" s="139"/>
      <c r="G49" s="140"/>
      <c r="H49" s="140"/>
      <c r="I49" s="141"/>
    </row>
    <row r="50" spans="6:9">
      <c r="F50" s="139"/>
      <c r="G50" s="140"/>
      <c r="H50" s="140"/>
      <c r="I50" s="141"/>
    </row>
    <row r="51" spans="6:9">
      <c r="F51" s="139"/>
      <c r="G51" s="140"/>
      <c r="H51" s="140"/>
      <c r="I51" s="141"/>
    </row>
    <row r="52" spans="6:9">
      <c r="F52" s="139"/>
      <c r="G52" s="140"/>
      <c r="H52" s="140"/>
      <c r="I52" s="141"/>
    </row>
    <row r="53" spans="6:9">
      <c r="F53" s="139"/>
      <c r="G53" s="140"/>
      <c r="H53" s="140"/>
      <c r="I53" s="141"/>
    </row>
    <row r="54" spans="6:9">
      <c r="F54" s="139"/>
      <c r="G54" s="140"/>
      <c r="H54" s="140"/>
      <c r="I54" s="141"/>
    </row>
    <row r="55" spans="6:9">
      <c r="F55" s="139"/>
      <c r="G55" s="140"/>
      <c r="H55" s="140"/>
      <c r="I55" s="141"/>
    </row>
    <row r="56" spans="6:9">
      <c r="F56" s="139"/>
      <c r="G56" s="140"/>
      <c r="H56" s="140"/>
      <c r="I56" s="141"/>
    </row>
    <row r="57" spans="6:9">
      <c r="F57" s="139"/>
      <c r="G57" s="140"/>
      <c r="H57" s="140"/>
      <c r="I57" s="141"/>
    </row>
    <row r="58" spans="6:9">
      <c r="F58" s="139"/>
      <c r="G58" s="140"/>
      <c r="H58" s="140"/>
      <c r="I58" s="141"/>
    </row>
    <row r="59" spans="6:9">
      <c r="F59" s="139"/>
      <c r="G59" s="140"/>
      <c r="H59" s="140"/>
      <c r="I59" s="141"/>
    </row>
    <row r="60" spans="6:9">
      <c r="F60" s="139"/>
      <c r="G60" s="140"/>
      <c r="H60" s="140"/>
      <c r="I60" s="141"/>
    </row>
    <row r="61" spans="6:9">
      <c r="F61" s="139"/>
      <c r="G61" s="140"/>
      <c r="H61" s="140"/>
      <c r="I61" s="141"/>
    </row>
    <row r="62" spans="6:9">
      <c r="F62" s="139"/>
      <c r="G62" s="140"/>
      <c r="H62" s="140"/>
      <c r="I62" s="141"/>
    </row>
    <row r="63" spans="6:9">
      <c r="F63" s="139"/>
      <c r="G63" s="140"/>
      <c r="H63" s="140"/>
      <c r="I63" s="141"/>
    </row>
    <row r="64" spans="6:9">
      <c r="F64" s="139"/>
      <c r="G64" s="140"/>
      <c r="H64" s="140"/>
      <c r="I64" s="141"/>
    </row>
    <row r="65" spans="6:9">
      <c r="F65" s="139"/>
      <c r="G65" s="140"/>
      <c r="H65" s="140"/>
      <c r="I65" s="141"/>
    </row>
    <row r="66" spans="6:9">
      <c r="F66" s="139"/>
      <c r="G66" s="140"/>
      <c r="H66" s="140"/>
      <c r="I66" s="141"/>
    </row>
    <row r="67" spans="6:9">
      <c r="F67" s="139"/>
      <c r="G67" s="140"/>
      <c r="H67" s="140"/>
      <c r="I67" s="141"/>
    </row>
    <row r="68" spans="6:9">
      <c r="F68" s="139"/>
      <c r="G68" s="140"/>
      <c r="H68" s="140"/>
      <c r="I68" s="141"/>
    </row>
    <row r="69" spans="6:9">
      <c r="F69" s="139"/>
      <c r="G69" s="140"/>
      <c r="H69" s="140"/>
      <c r="I69" s="141"/>
    </row>
    <row r="70" spans="6:9">
      <c r="F70" s="139"/>
      <c r="G70" s="140"/>
      <c r="H70" s="140"/>
      <c r="I70" s="141"/>
    </row>
    <row r="71" spans="6:9">
      <c r="F71" s="139"/>
      <c r="G71" s="140"/>
      <c r="H71" s="140"/>
      <c r="I71" s="141"/>
    </row>
    <row r="72" spans="6:9">
      <c r="F72" s="139"/>
      <c r="G72" s="140"/>
      <c r="H72" s="140"/>
      <c r="I72" s="141"/>
    </row>
    <row r="73" spans="6:9">
      <c r="F73" s="139"/>
      <c r="G73" s="140"/>
      <c r="H73" s="140"/>
      <c r="I73" s="141"/>
    </row>
    <row r="74" spans="6:9">
      <c r="F74" s="139"/>
      <c r="G74" s="140"/>
      <c r="H74" s="140"/>
      <c r="I74" s="141"/>
    </row>
    <row r="75" spans="6:9">
      <c r="F75" s="139"/>
      <c r="G75" s="140"/>
      <c r="H75" s="140"/>
      <c r="I75" s="141"/>
    </row>
    <row r="76" spans="6:9">
      <c r="F76" s="139"/>
      <c r="G76" s="140"/>
      <c r="H76" s="140"/>
      <c r="I76" s="141"/>
    </row>
    <row r="77" spans="6:9">
      <c r="F77" s="139"/>
      <c r="G77" s="140"/>
      <c r="H77" s="140"/>
      <c r="I77" s="141"/>
    </row>
    <row r="78" spans="6:9">
      <c r="F78" s="139"/>
      <c r="G78" s="140"/>
      <c r="H78" s="140"/>
      <c r="I78" s="141"/>
    </row>
    <row r="79" spans="6:9">
      <c r="F79" s="139"/>
      <c r="G79" s="140"/>
      <c r="H79" s="140"/>
      <c r="I79" s="141"/>
    </row>
    <row r="80" spans="6:9">
      <c r="F80" s="139"/>
      <c r="G80" s="140"/>
      <c r="H80" s="140"/>
      <c r="I80" s="141"/>
    </row>
    <row r="81" spans="6:9">
      <c r="F81" s="139"/>
      <c r="G81" s="140"/>
      <c r="H81" s="140"/>
      <c r="I81" s="141"/>
    </row>
    <row r="82" spans="6:9">
      <c r="F82" s="139"/>
      <c r="G82" s="140"/>
      <c r="H82" s="140"/>
      <c r="I82" s="141"/>
    </row>
    <row r="83" spans="6:9">
      <c r="F83" s="139"/>
      <c r="G83" s="140"/>
      <c r="H83" s="140"/>
      <c r="I83" s="141"/>
    </row>
    <row r="84" spans="6:9">
      <c r="F84" s="139"/>
      <c r="G84" s="140"/>
      <c r="H84" s="140"/>
      <c r="I84" s="141"/>
    </row>
    <row r="85" spans="6:9">
      <c r="F85" s="139"/>
      <c r="G85" s="140"/>
      <c r="H85" s="140"/>
      <c r="I85" s="141"/>
    </row>
    <row r="86" spans="6:9">
      <c r="F86" s="139"/>
      <c r="G86" s="140"/>
      <c r="H86" s="140"/>
      <c r="I86" s="141"/>
    </row>
    <row r="87" spans="6:9">
      <c r="F87" s="139"/>
      <c r="G87" s="140"/>
      <c r="H87" s="140"/>
      <c r="I87" s="141"/>
    </row>
    <row r="88" spans="6:9">
      <c r="F88" s="139"/>
      <c r="G88" s="140"/>
      <c r="H88" s="140"/>
      <c r="I88" s="141"/>
    </row>
    <row r="89" spans="6:9">
      <c r="F89" s="139"/>
      <c r="G89" s="140"/>
      <c r="H89" s="140"/>
      <c r="I89" s="141"/>
    </row>
    <row r="90" spans="6:9">
      <c r="F90" s="139"/>
      <c r="G90" s="140"/>
      <c r="H90" s="140"/>
      <c r="I90" s="141"/>
    </row>
    <row r="91" spans="6:9">
      <c r="F91" s="139"/>
      <c r="G91" s="140"/>
      <c r="H91" s="140"/>
      <c r="I91" s="141"/>
    </row>
    <row r="92" spans="6:9">
      <c r="F92" s="139"/>
      <c r="G92" s="140"/>
      <c r="H92" s="140"/>
      <c r="I92" s="141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452"/>
  <sheetViews>
    <sheetView showGridLines="0" showZeros="0" zoomScaleNormal="100" workbookViewId="0">
      <selection activeCell="A2" sqref="A2"/>
    </sheetView>
  </sheetViews>
  <sheetFormatPr defaultRowHeight="12.75"/>
  <cols>
    <col min="1" max="1" width="4.42578125" style="142" customWidth="1"/>
    <col min="2" max="2" width="11.5703125" style="142" customWidth="1"/>
    <col min="3" max="3" width="40.42578125" style="142" customWidth="1"/>
    <col min="4" max="4" width="5.5703125" style="142" customWidth="1"/>
    <col min="5" max="5" width="8.5703125" style="190" customWidth="1"/>
    <col min="6" max="6" width="9.85546875" style="142" customWidth="1"/>
    <col min="7" max="7" width="13.85546875" style="142" customWidth="1"/>
    <col min="8" max="11" width="9.140625" style="142"/>
    <col min="12" max="12" width="75.42578125" style="142" customWidth="1"/>
    <col min="13" max="13" width="45.28515625" style="142" customWidth="1"/>
    <col min="14" max="16384" width="9.140625" style="142"/>
  </cols>
  <sheetData>
    <row r="1" spans="1:104" ht="15.75">
      <c r="A1" s="226" t="s">
        <v>444</v>
      </c>
      <c r="B1" s="226"/>
      <c r="C1" s="226"/>
      <c r="D1" s="226"/>
      <c r="E1" s="226"/>
      <c r="F1" s="226"/>
      <c r="G1" s="226"/>
    </row>
    <row r="2" spans="1:104" ht="14.25" customHeight="1" thickBot="1">
      <c r="A2" s="143"/>
      <c r="B2" s="144"/>
      <c r="C2" s="145"/>
      <c r="D2" s="145"/>
      <c r="E2" s="146"/>
      <c r="F2" s="145"/>
      <c r="G2" s="145"/>
    </row>
    <row r="3" spans="1:104" ht="13.5" thickTop="1">
      <c r="A3" s="215" t="s">
        <v>49</v>
      </c>
      <c r="B3" s="216"/>
      <c r="C3" s="93" t="str">
        <f>CONCATENATE(cislostavby," ",nazevstavby)</f>
        <v>RProj1715 Rekonstrukce instalací a stavební úpravy MŠ Zelenečská čp. 500,Pha 9</v>
      </c>
      <c r="D3" s="147"/>
      <c r="E3" s="148" t="s">
        <v>65</v>
      </c>
      <c r="F3" s="149" t="str">
        <f>Rekapitulace!H1</f>
        <v>01</v>
      </c>
      <c r="G3" s="150"/>
    </row>
    <row r="4" spans="1:104" ht="13.5" thickBot="1">
      <c r="A4" s="227" t="s">
        <v>51</v>
      </c>
      <c r="B4" s="218"/>
      <c r="C4" s="99" t="str">
        <f>CONCATENATE(cisloobjektu," ",nazevobjektu)</f>
        <v>01 Rekonstrukce instalací a stavební úpravy MŠ Zelenečská čp. 500,Pha 9</v>
      </c>
      <c r="D4" s="151"/>
      <c r="E4" s="228" t="str">
        <f>Rekapitulace!G2</f>
        <v>Rekonstrukce instalací MŠ Zelenečská čp. 500,Pha 9</v>
      </c>
      <c r="F4" s="229"/>
      <c r="G4" s="230"/>
    </row>
    <row r="5" spans="1:104" ht="13.5" thickTop="1">
      <c r="A5" s="152"/>
      <c r="B5" s="143"/>
      <c r="C5" s="143"/>
      <c r="D5" s="143"/>
      <c r="E5" s="153"/>
      <c r="F5" s="143"/>
      <c r="G5" s="154"/>
    </row>
    <row r="6" spans="1:104">
      <c r="A6" s="155" t="s">
        <v>66</v>
      </c>
      <c r="B6" s="156" t="s">
        <v>67</v>
      </c>
      <c r="C6" s="156" t="s">
        <v>68</v>
      </c>
      <c r="D6" s="156" t="s">
        <v>69</v>
      </c>
      <c r="E6" s="157" t="s">
        <v>70</v>
      </c>
      <c r="F6" s="156" t="s">
        <v>71</v>
      </c>
      <c r="G6" s="158" t="s">
        <v>72</v>
      </c>
    </row>
    <row r="7" spans="1:104">
      <c r="A7" s="159" t="s">
        <v>73</v>
      </c>
      <c r="B7" s="160" t="s">
        <v>79</v>
      </c>
      <c r="C7" s="161" t="s">
        <v>80</v>
      </c>
      <c r="D7" s="162"/>
      <c r="E7" s="163"/>
      <c r="F7" s="163"/>
      <c r="G7" s="164"/>
      <c r="H7" s="165"/>
      <c r="I7" s="165"/>
      <c r="O7" s="166">
        <v>1</v>
      </c>
    </row>
    <row r="8" spans="1:104">
      <c r="A8" s="167">
        <v>1</v>
      </c>
      <c r="B8" s="168" t="s">
        <v>81</v>
      </c>
      <c r="C8" s="169" t="s">
        <v>82</v>
      </c>
      <c r="D8" s="170" t="s">
        <v>83</v>
      </c>
      <c r="E8" s="171">
        <v>1</v>
      </c>
      <c r="F8" s="171"/>
      <c r="G8" s="172">
        <f>E8*F8</f>
        <v>0</v>
      </c>
      <c r="O8" s="166">
        <v>2</v>
      </c>
      <c r="AA8" s="142">
        <v>1</v>
      </c>
      <c r="AB8" s="142">
        <v>1</v>
      </c>
      <c r="AC8" s="142">
        <v>1</v>
      </c>
      <c r="AZ8" s="142">
        <v>1</v>
      </c>
      <c r="BA8" s="142">
        <f>IF(AZ8=1,G8,0)</f>
        <v>0</v>
      </c>
      <c r="BB8" s="142">
        <f>IF(AZ8=2,G8,0)</f>
        <v>0</v>
      </c>
      <c r="BC8" s="142">
        <f>IF(AZ8=3,G8,0)</f>
        <v>0</v>
      </c>
      <c r="BD8" s="142">
        <f>IF(AZ8=4,G8,0)</f>
        <v>0</v>
      </c>
      <c r="BE8" s="142">
        <f>IF(AZ8=5,G8,0)</f>
        <v>0</v>
      </c>
      <c r="CA8" s="173">
        <v>1</v>
      </c>
      <c r="CB8" s="173">
        <v>1</v>
      </c>
      <c r="CZ8" s="142">
        <v>8.3210000000000006E-2</v>
      </c>
    </row>
    <row r="9" spans="1:104">
      <c r="A9" s="174"/>
      <c r="B9" s="176"/>
      <c r="C9" s="224" t="s">
        <v>84</v>
      </c>
      <c r="D9" s="225"/>
      <c r="E9" s="177">
        <v>0</v>
      </c>
      <c r="F9" s="178"/>
      <c r="G9" s="179"/>
      <c r="M9" s="175" t="s">
        <v>84</v>
      </c>
      <c r="O9" s="166"/>
    </row>
    <row r="10" spans="1:104">
      <c r="A10" s="174"/>
      <c r="B10" s="176"/>
      <c r="C10" s="224" t="s">
        <v>74</v>
      </c>
      <c r="D10" s="225"/>
      <c r="E10" s="177">
        <v>1</v>
      </c>
      <c r="F10" s="178"/>
      <c r="G10" s="179"/>
      <c r="M10" s="175">
        <v>1</v>
      </c>
      <c r="O10" s="166"/>
    </row>
    <row r="11" spans="1:104" ht="22.5">
      <c r="A11" s="167">
        <v>2</v>
      </c>
      <c r="B11" s="168" t="s">
        <v>85</v>
      </c>
      <c r="C11" s="169" t="s">
        <v>86</v>
      </c>
      <c r="D11" s="170" t="s">
        <v>87</v>
      </c>
      <c r="E11" s="171">
        <v>2.2200000000000001E-2</v>
      </c>
      <c r="F11" s="171"/>
      <c r="G11" s="172">
        <f>E11*F11</f>
        <v>0</v>
      </c>
      <c r="O11" s="166">
        <v>2</v>
      </c>
      <c r="AA11" s="142">
        <v>1</v>
      </c>
      <c r="AB11" s="142">
        <v>1</v>
      </c>
      <c r="AC11" s="142">
        <v>1</v>
      </c>
      <c r="AZ11" s="142">
        <v>1</v>
      </c>
      <c r="BA11" s="142">
        <f>IF(AZ11=1,G11,0)</f>
        <v>0</v>
      </c>
      <c r="BB11" s="142">
        <f>IF(AZ11=2,G11,0)</f>
        <v>0</v>
      </c>
      <c r="BC11" s="142">
        <f>IF(AZ11=3,G11,0)</f>
        <v>0</v>
      </c>
      <c r="BD11" s="142">
        <f>IF(AZ11=4,G11,0)</f>
        <v>0</v>
      </c>
      <c r="BE11" s="142">
        <f>IF(AZ11=5,G11,0)</f>
        <v>0</v>
      </c>
      <c r="CA11" s="173">
        <v>1</v>
      </c>
      <c r="CB11" s="173">
        <v>1</v>
      </c>
      <c r="CZ11" s="142">
        <v>1.09954</v>
      </c>
    </row>
    <row r="12" spans="1:104">
      <c r="A12" s="174"/>
      <c r="B12" s="176"/>
      <c r="C12" s="224" t="s">
        <v>109</v>
      </c>
      <c r="D12" s="225"/>
      <c r="E12" s="177">
        <v>0</v>
      </c>
      <c r="F12" s="178"/>
      <c r="G12" s="179"/>
      <c r="M12" s="175" t="s">
        <v>84</v>
      </c>
      <c r="O12" s="166"/>
    </row>
    <row r="13" spans="1:104">
      <c r="A13" s="174"/>
      <c r="B13" s="176"/>
      <c r="C13" s="224" t="s">
        <v>88</v>
      </c>
      <c r="D13" s="225"/>
      <c r="E13" s="177">
        <v>2.2200000000000001E-2</v>
      </c>
      <c r="F13" s="178"/>
      <c r="G13" s="179"/>
      <c r="M13" s="175" t="s">
        <v>88</v>
      </c>
      <c r="O13" s="166"/>
    </row>
    <row r="14" spans="1:104">
      <c r="A14" s="167">
        <v>3</v>
      </c>
      <c r="B14" s="168" t="s">
        <v>89</v>
      </c>
      <c r="C14" s="169" t="s">
        <v>90</v>
      </c>
      <c r="D14" s="170" t="s">
        <v>91</v>
      </c>
      <c r="E14" s="171">
        <v>1.8</v>
      </c>
      <c r="F14" s="171"/>
      <c r="G14" s="172">
        <f>E14*F14</f>
        <v>0</v>
      </c>
      <c r="O14" s="166">
        <v>2</v>
      </c>
      <c r="AA14" s="142">
        <v>1</v>
      </c>
      <c r="AB14" s="142">
        <v>1</v>
      </c>
      <c r="AC14" s="142">
        <v>1</v>
      </c>
      <c r="AZ14" s="142">
        <v>1</v>
      </c>
      <c r="BA14" s="142">
        <f>IF(AZ14=1,G14,0)</f>
        <v>0</v>
      </c>
      <c r="BB14" s="142">
        <f>IF(AZ14=2,G14,0)</f>
        <v>0</v>
      </c>
      <c r="BC14" s="142">
        <f>IF(AZ14=3,G14,0)</f>
        <v>0</v>
      </c>
      <c r="BD14" s="142">
        <f>IF(AZ14=4,G14,0)</f>
        <v>0</v>
      </c>
      <c r="BE14" s="142">
        <f>IF(AZ14=5,G14,0)</f>
        <v>0</v>
      </c>
      <c r="CA14" s="173">
        <v>1</v>
      </c>
      <c r="CB14" s="173">
        <v>1</v>
      </c>
      <c r="CZ14" s="142">
        <v>0.11669</v>
      </c>
    </row>
    <row r="15" spans="1:104">
      <c r="A15" s="174"/>
      <c r="B15" s="176"/>
      <c r="C15" s="224" t="s">
        <v>92</v>
      </c>
      <c r="D15" s="225"/>
      <c r="E15" s="177">
        <v>1.8</v>
      </c>
      <c r="F15" s="178"/>
      <c r="G15" s="179"/>
      <c r="M15" s="175" t="s">
        <v>92</v>
      </c>
      <c r="O15" s="166"/>
    </row>
    <row r="16" spans="1:104">
      <c r="A16" s="167">
        <v>4</v>
      </c>
      <c r="B16" s="168" t="s">
        <v>93</v>
      </c>
      <c r="C16" s="169" t="s">
        <v>94</v>
      </c>
      <c r="D16" s="170" t="s">
        <v>91</v>
      </c>
      <c r="E16" s="171">
        <v>4.8</v>
      </c>
      <c r="F16" s="171"/>
      <c r="G16" s="172">
        <f>E16*F16</f>
        <v>0</v>
      </c>
      <c r="O16" s="166">
        <v>2</v>
      </c>
      <c r="AA16" s="142">
        <v>1</v>
      </c>
      <c r="AB16" s="142">
        <v>1</v>
      </c>
      <c r="AC16" s="142">
        <v>1</v>
      </c>
      <c r="AZ16" s="142">
        <v>1</v>
      </c>
      <c r="BA16" s="142">
        <f>IF(AZ16=1,G16,0)</f>
        <v>0</v>
      </c>
      <c r="BB16" s="142">
        <f>IF(AZ16=2,G16,0)</f>
        <v>0</v>
      </c>
      <c r="BC16" s="142">
        <f>IF(AZ16=3,G16,0)</f>
        <v>0</v>
      </c>
      <c r="BD16" s="142">
        <f>IF(AZ16=4,G16,0)</f>
        <v>0</v>
      </c>
      <c r="BE16" s="142">
        <f>IF(AZ16=5,G16,0)</f>
        <v>0</v>
      </c>
      <c r="CA16" s="173">
        <v>1</v>
      </c>
      <c r="CB16" s="173">
        <v>1</v>
      </c>
      <c r="CZ16" s="142">
        <v>0.13786000000000001</v>
      </c>
    </row>
    <row r="17" spans="1:104">
      <c r="A17" s="174"/>
      <c r="B17" s="176"/>
      <c r="C17" s="224" t="s">
        <v>84</v>
      </c>
      <c r="D17" s="225"/>
      <c r="E17" s="177">
        <v>0</v>
      </c>
      <c r="F17" s="178"/>
      <c r="G17" s="179"/>
      <c r="M17" s="175" t="s">
        <v>84</v>
      </c>
      <c r="O17" s="166"/>
    </row>
    <row r="18" spans="1:104">
      <c r="A18" s="174"/>
      <c r="B18" s="176"/>
      <c r="C18" s="224" t="s">
        <v>95</v>
      </c>
      <c r="D18" s="225"/>
      <c r="E18" s="177">
        <v>2.8</v>
      </c>
      <c r="F18" s="178"/>
      <c r="G18" s="179"/>
      <c r="M18" s="175" t="s">
        <v>95</v>
      </c>
      <c r="O18" s="166"/>
    </row>
    <row r="19" spans="1:104">
      <c r="A19" s="174"/>
      <c r="B19" s="176"/>
      <c r="C19" s="224" t="s">
        <v>96</v>
      </c>
      <c r="D19" s="225"/>
      <c r="E19" s="177">
        <v>0</v>
      </c>
      <c r="F19" s="178"/>
      <c r="G19" s="179"/>
      <c r="M19" s="175" t="s">
        <v>96</v>
      </c>
      <c r="O19" s="166"/>
    </row>
    <row r="20" spans="1:104">
      <c r="A20" s="174"/>
      <c r="B20" s="176"/>
      <c r="C20" s="224" t="s">
        <v>97</v>
      </c>
      <c r="D20" s="225"/>
      <c r="E20" s="177">
        <v>2</v>
      </c>
      <c r="F20" s="178"/>
      <c r="G20" s="179"/>
      <c r="M20" s="175" t="s">
        <v>97</v>
      </c>
      <c r="O20" s="166"/>
    </row>
    <row r="21" spans="1:104">
      <c r="A21" s="167">
        <v>5</v>
      </c>
      <c r="B21" s="168" t="s">
        <v>98</v>
      </c>
      <c r="C21" s="169" t="s">
        <v>99</v>
      </c>
      <c r="D21" s="170" t="s">
        <v>91</v>
      </c>
      <c r="E21" s="171">
        <v>10.1</v>
      </c>
      <c r="F21" s="171"/>
      <c r="G21" s="172">
        <f>E21*F21</f>
        <v>0</v>
      </c>
      <c r="O21" s="166">
        <v>2</v>
      </c>
      <c r="AA21" s="142">
        <v>1</v>
      </c>
      <c r="AB21" s="142">
        <v>1</v>
      </c>
      <c r="AC21" s="142">
        <v>1</v>
      </c>
      <c r="AZ21" s="142">
        <v>1</v>
      </c>
      <c r="BA21" s="142">
        <f>IF(AZ21=1,G21,0)</f>
        <v>0</v>
      </c>
      <c r="BB21" s="142">
        <f>IF(AZ21=2,G21,0)</f>
        <v>0</v>
      </c>
      <c r="BC21" s="142">
        <f>IF(AZ21=3,G21,0)</f>
        <v>0</v>
      </c>
      <c r="BD21" s="142">
        <f>IF(AZ21=4,G21,0)</f>
        <v>0</v>
      </c>
      <c r="BE21" s="142">
        <f>IF(AZ21=5,G21,0)</f>
        <v>0</v>
      </c>
      <c r="CA21" s="173">
        <v>1</v>
      </c>
      <c r="CB21" s="173">
        <v>1</v>
      </c>
      <c r="CZ21" s="142">
        <v>0.11666</v>
      </c>
    </row>
    <row r="22" spans="1:104">
      <c r="A22" s="174"/>
      <c r="B22" s="176"/>
      <c r="C22" s="224" t="s">
        <v>437</v>
      </c>
      <c r="D22" s="225"/>
      <c r="E22" s="177">
        <v>10.1</v>
      </c>
      <c r="F22" s="178"/>
      <c r="G22" s="179"/>
      <c r="M22" s="175" t="s">
        <v>100</v>
      </c>
      <c r="O22" s="166"/>
    </row>
    <row r="23" spans="1:104">
      <c r="A23" s="167">
        <v>6</v>
      </c>
      <c r="B23" s="168" t="s">
        <v>101</v>
      </c>
      <c r="C23" s="169" t="s">
        <v>102</v>
      </c>
      <c r="D23" s="170" t="s">
        <v>91</v>
      </c>
      <c r="E23" s="171">
        <v>0.28799999999999998</v>
      </c>
      <c r="F23" s="171"/>
      <c r="G23" s="172">
        <f>E23*F23</f>
        <v>0</v>
      </c>
      <c r="O23" s="166">
        <v>2</v>
      </c>
      <c r="AA23" s="142">
        <v>1</v>
      </c>
      <c r="AB23" s="142">
        <v>1</v>
      </c>
      <c r="AC23" s="142">
        <v>1</v>
      </c>
      <c r="AZ23" s="142">
        <v>1</v>
      </c>
      <c r="BA23" s="142">
        <f>IF(AZ23=1,G23,0)</f>
        <v>0</v>
      </c>
      <c r="BB23" s="142">
        <f>IF(AZ23=2,G23,0)</f>
        <v>0</v>
      </c>
      <c r="BC23" s="142">
        <f>IF(AZ23=3,G23,0)</f>
        <v>0</v>
      </c>
      <c r="BD23" s="142">
        <f>IF(AZ23=4,G23,0)</f>
        <v>0</v>
      </c>
      <c r="BE23" s="142">
        <f>IF(AZ23=5,G23,0)</f>
        <v>0</v>
      </c>
      <c r="CA23" s="173">
        <v>1</v>
      </c>
      <c r="CB23" s="173">
        <v>1</v>
      </c>
      <c r="CZ23" s="142">
        <v>0.18323999999999999</v>
      </c>
    </row>
    <row r="24" spans="1:104">
      <c r="A24" s="174"/>
      <c r="B24" s="176"/>
      <c r="C24" s="224" t="s">
        <v>109</v>
      </c>
      <c r="D24" s="225"/>
      <c r="E24" s="177">
        <v>0</v>
      </c>
      <c r="F24" s="178"/>
      <c r="G24" s="179"/>
      <c r="M24" s="175" t="s">
        <v>84</v>
      </c>
      <c r="O24" s="166"/>
    </row>
    <row r="25" spans="1:104">
      <c r="A25" s="174"/>
      <c r="B25" s="176"/>
      <c r="C25" s="224" t="s">
        <v>103</v>
      </c>
      <c r="D25" s="225"/>
      <c r="E25" s="177">
        <v>0.28799999999999998</v>
      </c>
      <c r="F25" s="178"/>
      <c r="G25" s="179"/>
      <c r="M25" s="175" t="s">
        <v>103</v>
      </c>
      <c r="O25" s="166"/>
    </row>
    <row r="26" spans="1:104">
      <c r="A26" s="180"/>
      <c r="B26" s="181" t="s">
        <v>75</v>
      </c>
      <c r="C26" s="182" t="str">
        <f>CONCATENATE(B7," ",C7)</f>
        <v>3 Svislé a kompletní konstrukce</v>
      </c>
      <c r="D26" s="183"/>
      <c r="E26" s="184"/>
      <c r="F26" s="185"/>
      <c r="G26" s="186">
        <f>SUM(G7:G25)</f>
        <v>0</v>
      </c>
      <c r="O26" s="166">
        <v>4</v>
      </c>
      <c r="BA26" s="187">
        <f>SUM(BA7:BA25)</f>
        <v>0</v>
      </c>
      <c r="BB26" s="187">
        <f>SUM(BB7:BB25)</f>
        <v>0</v>
      </c>
      <c r="BC26" s="187">
        <f>SUM(BC7:BC25)</f>
        <v>0</v>
      </c>
      <c r="BD26" s="187">
        <f>SUM(BD7:BD25)</f>
        <v>0</v>
      </c>
      <c r="BE26" s="187">
        <f>SUM(BE7:BE25)</f>
        <v>0</v>
      </c>
    </row>
    <row r="27" spans="1:104">
      <c r="A27" s="159" t="s">
        <v>73</v>
      </c>
      <c r="B27" s="160" t="s">
        <v>104</v>
      </c>
      <c r="C27" s="161" t="s">
        <v>105</v>
      </c>
      <c r="D27" s="162"/>
      <c r="E27" s="163"/>
      <c r="F27" s="163"/>
      <c r="G27" s="164"/>
      <c r="H27" s="165"/>
      <c r="I27" s="165"/>
      <c r="O27" s="166">
        <v>1</v>
      </c>
    </row>
    <row r="28" spans="1:104">
      <c r="A28" s="167">
        <v>7</v>
      </c>
      <c r="B28" s="168" t="s">
        <v>106</v>
      </c>
      <c r="C28" s="169" t="s">
        <v>107</v>
      </c>
      <c r="D28" s="170" t="s">
        <v>91</v>
      </c>
      <c r="E28" s="171">
        <v>471.42500000000001</v>
      </c>
      <c r="F28" s="171"/>
      <c r="G28" s="172">
        <f>E28*F28</f>
        <v>0</v>
      </c>
      <c r="O28" s="166">
        <v>2</v>
      </c>
      <c r="AA28" s="142">
        <v>1</v>
      </c>
      <c r="AB28" s="142">
        <v>1</v>
      </c>
      <c r="AC28" s="142">
        <v>1</v>
      </c>
      <c r="AZ28" s="142">
        <v>1</v>
      </c>
      <c r="BA28" s="142">
        <f>IF(AZ28=1,G28,0)</f>
        <v>0</v>
      </c>
      <c r="BB28" s="142">
        <f>IF(AZ28=2,G28,0)</f>
        <v>0</v>
      </c>
      <c r="BC28" s="142">
        <f>IF(AZ28=3,G28,0)</f>
        <v>0</v>
      </c>
      <c r="BD28" s="142">
        <f>IF(AZ28=4,G28,0)</f>
        <v>0</v>
      </c>
      <c r="BE28" s="142">
        <f>IF(AZ28=5,G28,0)</f>
        <v>0</v>
      </c>
      <c r="CA28" s="173">
        <v>1</v>
      </c>
      <c r="CB28" s="173">
        <v>1</v>
      </c>
      <c r="CZ28" s="142">
        <v>4.0000000000000003E-5</v>
      </c>
    </row>
    <row r="29" spans="1:104">
      <c r="A29" s="174"/>
      <c r="B29" s="176"/>
      <c r="C29" s="224" t="s">
        <v>108</v>
      </c>
      <c r="D29" s="225"/>
      <c r="E29" s="177">
        <v>0</v>
      </c>
      <c r="F29" s="178"/>
      <c r="G29" s="179"/>
      <c r="M29" s="175" t="s">
        <v>108</v>
      </c>
      <c r="O29" s="166"/>
    </row>
    <row r="30" spans="1:104">
      <c r="A30" s="174"/>
      <c r="B30" s="176"/>
      <c r="C30" s="224" t="s">
        <v>109</v>
      </c>
      <c r="D30" s="225"/>
      <c r="E30" s="177">
        <v>0</v>
      </c>
      <c r="F30" s="178"/>
      <c r="G30" s="179"/>
      <c r="M30" s="175" t="s">
        <v>109</v>
      </c>
      <c r="O30" s="166"/>
    </row>
    <row r="31" spans="1:104">
      <c r="A31" s="174"/>
      <c r="B31" s="176"/>
      <c r="C31" s="224" t="s">
        <v>110</v>
      </c>
      <c r="D31" s="225"/>
      <c r="E31" s="177">
        <v>61.6</v>
      </c>
      <c r="F31" s="178"/>
      <c r="G31" s="179"/>
      <c r="M31" s="175" t="s">
        <v>110</v>
      </c>
      <c r="O31" s="166"/>
    </row>
    <row r="32" spans="1:104">
      <c r="A32" s="174"/>
      <c r="B32" s="176"/>
      <c r="C32" s="224" t="s">
        <v>84</v>
      </c>
      <c r="D32" s="225"/>
      <c r="E32" s="177">
        <v>0</v>
      </c>
      <c r="F32" s="178"/>
      <c r="G32" s="179"/>
      <c r="M32" s="175" t="s">
        <v>84</v>
      </c>
      <c r="O32" s="166"/>
    </row>
    <row r="33" spans="1:104">
      <c r="A33" s="174"/>
      <c r="B33" s="176"/>
      <c r="C33" s="224" t="s">
        <v>111</v>
      </c>
      <c r="D33" s="225"/>
      <c r="E33" s="177">
        <v>56.024999999999999</v>
      </c>
      <c r="F33" s="178"/>
      <c r="G33" s="179"/>
      <c r="M33" s="175" t="s">
        <v>111</v>
      </c>
      <c r="O33" s="166"/>
    </row>
    <row r="34" spans="1:104">
      <c r="A34" s="174"/>
      <c r="B34" s="176"/>
      <c r="C34" s="224" t="s">
        <v>112</v>
      </c>
      <c r="D34" s="225"/>
      <c r="E34" s="177">
        <v>0</v>
      </c>
      <c r="F34" s="178"/>
      <c r="G34" s="179"/>
      <c r="M34" s="175" t="s">
        <v>112</v>
      </c>
      <c r="O34" s="166"/>
    </row>
    <row r="35" spans="1:104">
      <c r="A35" s="174"/>
      <c r="B35" s="176"/>
      <c r="C35" s="224" t="s">
        <v>113</v>
      </c>
      <c r="D35" s="225"/>
      <c r="E35" s="177">
        <v>34.4</v>
      </c>
      <c r="F35" s="178"/>
      <c r="G35" s="179"/>
      <c r="M35" s="175" t="s">
        <v>113</v>
      </c>
      <c r="O35" s="166"/>
    </row>
    <row r="36" spans="1:104">
      <c r="A36" s="174"/>
      <c r="B36" s="176"/>
      <c r="C36" s="224" t="s">
        <v>114</v>
      </c>
      <c r="D36" s="225"/>
      <c r="E36" s="177">
        <v>0</v>
      </c>
      <c r="F36" s="178"/>
      <c r="G36" s="179"/>
      <c r="M36" s="175" t="s">
        <v>114</v>
      </c>
      <c r="O36" s="166"/>
    </row>
    <row r="37" spans="1:104">
      <c r="A37" s="174"/>
      <c r="B37" s="176"/>
      <c r="C37" s="224" t="s">
        <v>113</v>
      </c>
      <c r="D37" s="225"/>
      <c r="E37" s="177">
        <v>34.4</v>
      </c>
      <c r="F37" s="178"/>
      <c r="G37" s="179"/>
      <c r="M37" s="175" t="s">
        <v>113</v>
      </c>
      <c r="O37" s="166"/>
    </row>
    <row r="38" spans="1:104">
      <c r="A38" s="174"/>
      <c r="B38" s="176"/>
      <c r="C38" s="224" t="s">
        <v>115</v>
      </c>
      <c r="D38" s="225"/>
      <c r="E38" s="177">
        <v>0</v>
      </c>
      <c r="F38" s="178"/>
      <c r="G38" s="179"/>
      <c r="M38" s="175" t="s">
        <v>115</v>
      </c>
      <c r="O38" s="166"/>
    </row>
    <row r="39" spans="1:104">
      <c r="A39" s="174"/>
      <c r="B39" s="176"/>
      <c r="C39" s="224" t="s">
        <v>116</v>
      </c>
      <c r="D39" s="225"/>
      <c r="E39" s="177">
        <v>285</v>
      </c>
      <c r="F39" s="178"/>
      <c r="G39" s="179"/>
      <c r="M39" s="175" t="s">
        <v>116</v>
      </c>
      <c r="O39" s="166"/>
    </row>
    <row r="40" spans="1:104">
      <c r="A40" s="167">
        <v>8</v>
      </c>
      <c r="B40" s="168" t="s">
        <v>117</v>
      </c>
      <c r="C40" s="169" t="s">
        <v>118</v>
      </c>
      <c r="D40" s="170" t="s">
        <v>91</v>
      </c>
      <c r="E40" s="171">
        <v>861.71</v>
      </c>
      <c r="F40" s="171"/>
      <c r="G40" s="172">
        <f>E40*F40</f>
        <v>0</v>
      </c>
      <c r="O40" s="166">
        <v>2</v>
      </c>
      <c r="AA40" s="142">
        <v>1</v>
      </c>
      <c r="AB40" s="142">
        <v>1</v>
      </c>
      <c r="AC40" s="142">
        <v>1</v>
      </c>
      <c r="AZ40" s="142">
        <v>1</v>
      </c>
      <c r="BA40" s="142">
        <f>IF(AZ40=1,G40,0)</f>
        <v>0</v>
      </c>
      <c r="BB40" s="142">
        <f>IF(AZ40=2,G40,0)</f>
        <v>0</v>
      </c>
      <c r="BC40" s="142">
        <f>IF(AZ40=3,G40,0)</f>
        <v>0</v>
      </c>
      <c r="BD40" s="142">
        <f>IF(AZ40=4,G40,0)</f>
        <v>0</v>
      </c>
      <c r="BE40" s="142">
        <f>IF(AZ40=5,G40,0)</f>
        <v>0</v>
      </c>
      <c r="CA40" s="173">
        <v>1</v>
      </c>
      <c r="CB40" s="173">
        <v>1</v>
      </c>
      <c r="CZ40" s="142">
        <v>1.5879999999999998E-2</v>
      </c>
    </row>
    <row r="41" spans="1:104">
      <c r="A41" s="174"/>
      <c r="B41" s="176"/>
      <c r="C41" s="224" t="s">
        <v>109</v>
      </c>
      <c r="D41" s="225"/>
      <c r="E41" s="177">
        <v>0</v>
      </c>
      <c r="F41" s="178"/>
      <c r="G41" s="179"/>
      <c r="M41" s="175" t="s">
        <v>109</v>
      </c>
      <c r="O41" s="166"/>
    </row>
    <row r="42" spans="1:104" ht="33.75">
      <c r="A42" s="174"/>
      <c r="B42" s="176"/>
      <c r="C42" s="224" t="s">
        <v>119</v>
      </c>
      <c r="D42" s="225"/>
      <c r="E42" s="177">
        <v>222.49</v>
      </c>
      <c r="F42" s="178"/>
      <c r="G42" s="179"/>
      <c r="M42" s="175" t="s">
        <v>119</v>
      </c>
      <c r="O42" s="166"/>
    </row>
    <row r="43" spans="1:104">
      <c r="A43" s="174"/>
      <c r="B43" s="176"/>
      <c r="C43" s="224" t="s">
        <v>84</v>
      </c>
      <c r="D43" s="225"/>
      <c r="E43" s="177">
        <v>0</v>
      </c>
      <c r="F43" s="178"/>
      <c r="G43" s="179"/>
      <c r="M43" s="175" t="s">
        <v>84</v>
      </c>
      <c r="O43" s="166"/>
    </row>
    <row r="44" spans="1:104" ht="22.5">
      <c r="A44" s="174"/>
      <c r="B44" s="176"/>
      <c r="C44" s="224" t="s">
        <v>120</v>
      </c>
      <c r="D44" s="225"/>
      <c r="E44" s="177">
        <v>123.63</v>
      </c>
      <c r="F44" s="178"/>
      <c r="G44" s="179"/>
      <c r="M44" s="175" t="s">
        <v>120</v>
      </c>
      <c r="O44" s="166"/>
    </row>
    <row r="45" spans="1:104">
      <c r="A45" s="174"/>
      <c r="B45" s="176"/>
      <c r="C45" s="224" t="s">
        <v>112</v>
      </c>
      <c r="D45" s="225"/>
      <c r="E45" s="177">
        <v>0</v>
      </c>
      <c r="F45" s="178"/>
      <c r="G45" s="179"/>
      <c r="M45" s="175" t="s">
        <v>112</v>
      </c>
      <c r="O45" s="166"/>
    </row>
    <row r="46" spans="1:104" ht="22.5">
      <c r="A46" s="174"/>
      <c r="B46" s="176"/>
      <c r="C46" s="224" t="s">
        <v>121</v>
      </c>
      <c r="D46" s="225"/>
      <c r="E46" s="177">
        <v>257.70999999999998</v>
      </c>
      <c r="F46" s="178"/>
      <c r="G46" s="179"/>
      <c r="M46" s="175" t="s">
        <v>121</v>
      </c>
      <c r="O46" s="166"/>
    </row>
    <row r="47" spans="1:104">
      <c r="A47" s="174"/>
      <c r="B47" s="176"/>
      <c r="C47" s="224" t="s">
        <v>114</v>
      </c>
      <c r="D47" s="225"/>
      <c r="E47" s="177">
        <v>0</v>
      </c>
      <c r="F47" s="178"/>
      <c r="G47" s="179"/>
      <c r="M47" s="175" t="s">
        <v>114</v>
      </c>
      <c r="O47" s="166"/>
    </row>
    <row r="48" spans="1:104" ht="22.5">
      <c r="A48" s="174"/>
      <c r="B48" s="176"/>
      <c r="C48" s="224" t="s">
        <v>122</v>
      </c>
      <c r="D48" s="225"/>
      <c r="E48" s="177">
        <v>257.88</v>
      </c>
      <c r="F48" s="178"/>
      <c r="G48" s="179"/>
      <c r="M48" s="175" t="s">
        <v>122</v>
      </c>
      <c r="O48" s="166"/>
    </row>
    <row r="49" spans="1:104">
      <c r="A49" s="167">
        <v>9</v>
      </c>
      <c r="B49" s="168" t="s">
        <v>123</v>
      </c>
      <c r="C49" s="169" t="s">
        <v>124</v>
      </c>
      <c r="D49" s="170" t="s">
        <v>91</v>
      </c>
      <c r="E49" s="171">
        <v>861.71</v>
      </c>
      <c r="F49" s="171"/>
      <c r="G49" s="172">
        <f>E49*F49</f>
        <v>0</v>
      </c>
      <c r="O49" s="166">
        <v>2</v>
      </c>
      <c r="AA49" s="142">
        <v>1</v>
      </c>
      <c r="AB49" s="142">
        <v>1</v>
      </c>
      <c r="AC49" s="142">
        <v>1</v>
      </c>
      <c r="AZ49" s="142">
        <v>1</v>
      </c>
      <c r="BA49" s="142">
        <f>IF(AZ49=1,G49,0)</f>
        <v>0</v>
      </c>
      <c r="BB49" s="142">
        <f>IF(AZ49=2,G49,0)</f>
        <v>0</v>
      </c>
      <c r="BC49" s="142">
        <f>IF(AZ49=3,G49,0)</f>
        <v>0</v>
      </c>
      <c r="BD49" s="142">
        <f>IF(AZ49=4,G49,0)</f>
        <v>0</v>
      </c>
      <c r="BE49" s="142">
        <f>IF(AZ49=5,G49,0)</f>
        <v>0</v>
      </c>
      <c r="CA49" s="173">
        <v>1</v>
      </c>
      <c r="CB49" s="173">
        <v>1</v>
      </c>
      <c r="CZ49" s="142">
        <v>7.9100000000000004E-3</v>
      </c>
    </row>
    <row r="50" spans="1:104">
      <c r="A50" s="167">
        <v>10</v>
      </c>
      <c r="B50" s="168" t="s">
        <v>125</v>
      </c>
      <c r="C50" s="169" t="s">
        <v>126</v>
      </c>
      <c r="D50" s="170" t="s">
        <v>91</v>
      </c>
      <c r="E50" s="171">
        <v>2505.0668000000001</v>
      </c>
      <c r="F50" s="171"/>
      <c r="G50" s="172">
        <f>E50*F50</f>
        <v>0</v>
      </c>
      <c r="O50" s="166">
        <v>2</v>
      </c>
      <c r="AA50" s="142">
        <v>1</v>
      </c>
      <c r="AB50" s="142">
        <v>1</v>
      </c>
      <c r="AC50" s="142">
        <v>1</v>
      </c>
      <c r="AZ50" s="142">
        <v>1</v>
      </c>
      <c r="BA50" s="142">
        <f>IF(AZ50=1,G50,0)</f>
        <v>0</v>
      </c>
      <c r="BB50" s="142">
        <f>IF(AZ50=2,G50,0)</f>
        <v>0</v>
      </c>
      <c r="BC50" s="142">
        <f>IF(AZ50=3,G50,0)</f>
        <v>0</v>
      </c>
      <c r="BD50" s="142">
        <f>IF(AZ50=4,G50,0)</f>
        <v>0</v>
      </c>
      <c r="BE50" s="142">
        <f>IF(AZ50=5,G50,0)</f>
        <v>0</v>
      </c>
      <c r="CA50" s="173">
        <v>1</v>
      </c>
      <c r="CB50" s="173">
        <v>1</v>
      </c>
      <c r="CZ50" s="142">
        <v>1.5810000000000001E-2</v>
      </c>
    </row>
    <row r="51" spans="1:104">
      <c r="A51" s="174"/>
      <c r="B51" s="176"/>
      <c r="C51" s="224" t="s">
        <v>109</v>
      </c>
      <c r="D51" s="225"/>
      <c r="E51" s="177">
        <v>0</v>
      </c>
      <c r="F51" s="178"/>
      <c r="G51" s="179"/>
      <c r="M51" s="175" t="s">
        <v>109</v>
      </c>
      <c r="O51" s="166"/>
    </row>
    <row r="52" spans="1:104" ht="22.5">
      <c r="A52" s="174"/>
      <c r="B52" s="176"/>
      <c r="C52" s="224" t="s">
        <v>127</v>
      </c>
      <c r="D52" s="225"/>
      <c r="E52" s="177">
        <v>264.81119999999999</v>
      </c>
      <c r="F52" s="178"/>
      <c r="G52" s="179"/>
      <c r="M52" s="175" t="s">
        <v>127</v>
      </c>
      <c r="O52" s="166"/>
    </row>
    <row r="53" spans="1:104" ht="33.75">
      <c r="A53" s="174"/>
      <c r="B53" s="176"/>
      <c r="C53" s="224" t="s">
        <v>128</v>
      </c>
      <c r="D53" s="225"/>
      <c r="E53" s="177">
        <v>465.71339999999998</v>
      </c>
      <c r="F53" s="178"/>
      <c r="G53" s="179"/>
      <c r="M53" s="175" t="s">
        <v>128</v>
      </c>
      <c r="O53" s="166"/>
    </row>
    <row r="54" spans="1:104">
      <c r="A54" s="174"/>
      <c r="B54" s="176"/>
      <c r="C54" s="224" t="s">
        <v>84</v>
      </c>
      <c r="D54" s="225"/>
      <c r="E54" s="177">
        <v>0</v>
      </c>
      <c r="F54" s="178"/>
      <c r="G54" s="179"/>
      <c r="M54" s="175" t="s">
        <v>84</v>
      </c>
      <c r="O54" s="166"/>
    </row>
    <row r="55" spans="1:104" ht="22.5">
      <c r="A55" s="174"/>
      <c r="B55" s="176"/>
      <c r="C55" s="224" t="s">
        <v>129</v>
      </c>
      <c r="D55" s="225"/>
      <c r="E55" s="177">
        <v>385.72800000000001</v>
      </c>
      <c r="F55" s="178"/>
      <c r="G55" s="179"/>
      <c r="M55" s="175" t="s">
        <v>129</v>
      </c>
      <c r="O55" s="166"/>
    </row>
    <row r="56" spans="1:104">
      <c r="A56" s="174"/>
      <c r="B56" s="176"/>
      <c r="C56" s="224" t="s">
        <v>112</v>
      </c>
      <c r="D56" s="225"/>
      <c r="E56" s="177">
        <v>0</v>
      </c>
      <c r="F56" s="178"/>
      <c r="G56" s="179"/>
      <c r="M56" s="175" t="s">
        <v>112</v>
      </c>
      <c r="O56" s="166"/>
    </row>
    <row r="57" spans="1:104" ht="33.75">
      <c r="A57" s="174"/>
      <c r="B57" s="176"/>
      <c r="C57" s="224" t="s">
        <v>130</v>
      </c>
      <c r="D57" s="225"/>
      <c r="E57" s="177">
        <v>703.47919999999999</v>
      </c>
      <c r="F57" s="178"/>
      <c r="G57" s="179"/>
      <c r="M57" s="175" t="s">
        <v>130</v>
      </c>
      <c r="O57" s="166"/>
    </row>
    <row r="58" spans="1:104">
      <c r="A58" s="174"/>
      <c r="B58" s="176"/>
      <c r="C58" s="224" t="s">
        <v>114</v>
      </c>
      <c r="D58" s="225"/>
      <c r="E58" s="177">
        <v>0</v>
      </c>
      <c r="F58" s="178"/>
      <c r="G58" s="179"/>
      <c r="M58" s="175" t="s">
        <v>114</v>
      </c>
      <c r="O58" s="166"/>
    </row>
    <row r="59" spans="1:104" ht="33.75">
      <c r="A59" s="174"/>
      <c r="B59" s="176"/>
      <c r="C59" s="224" t="s">
        <v>131</v>
      </c>
      <c r="D59" s="225"/>
      <c r="E59" s="177">
        <v>685.33500000000004</v>
      </c>
      <c r="F59" s="178"/>
      <c r="G59" s="179"/>
      <c r="M59" s="175" t="s">
        <v>131</v>
      </c>
      <c r="O59" s="166"/>
    </row>
    <row r="60" spans="1:104">
      <c r="A60" s="167">
        <v>11</v>
      </c>
      <c r="B60" s="168" t="s">
        <v>132</v>
      </c>
      <c r="C60" s="169" t="s">
        <v>133</v>
      </c>
      <c r="D60" s="170" t="s">
        <v>91</v>
      </c>
      <c r="E60" s="171">
        <v>78.091999999999999</v>
      </c>
      <c r="F60" s="171"/>
      <c r="G60" s="172">
        <f>E60*F60</f>
        <v>0</v>
      </c>
      <c r="O60" s="166">
        <v>2</v>
      </c>
      <c r="AA60" s="142">
        <v>1</v>
      </c>
      <c r="AB60" s="142">
        <v>1</v>
      </c>
      <c r="AC60" s="142">
        <v>1</v>
      </c>
      <c r="AZ60" s="142">
        <v>1</v>
      </c>
      <c r="BA60" s="142">
        <f>IF(AZ60=1,G60,0)</f>
        <v>0</v>
      </c>
      <c r="BB60" s="142">
        <f>IF(AZ60=2,G60,0)</f>
        <v>0</v>
      </c>
      <c r="BC60" s="142">
        <f>IF(AZ60=3,G60,0)</f>
        <v>0</v>
      </c>
      <c r="BD60" s="142">
        <f>IF(AZ60=4,G60,0)</f>
        <v>0</v>
      </c>
      <c r="BE60" s="142">
        <f>IF(AZ60=5,G60,0)</f>
        <v>0</v>
      </c>
      <c r="CA60" s="173">
        <v>1</v>
      </c>
      <c r="CB60" s="173">
        <v>1</v>
      </c>
      <c r="CZ60" s="142">
        <v>4.7660000000000001E-2</v>
      </c>
    </row>
    <row r="61" spans="1:104">
      <c r="A61" s="174"/>
      <c r="B61" s="176"/>
      <c r="C61" s="224" t="s">
        <v>84</v>
      </c>
      <c r="D61" s="225"/>
      <c r="E61" s="177">
        <v>0</v>
      </c>
      <c r="F61" s="178"/>
      <c r="G61" s="179"/>
      <c r="M61" s="175" t="s">
        <v>84</v>
      </c>
      <c r="O61" s="166"/>
    </row>
    <row r="62" spans="1:104">
      <c r="A62" s="174"/>
      <c r="B62" s="176"/>
      <c r="C62" s="224" t="s">
        <v>134</v>
      </c>
      <c r="D62" s="225"/>
      <c r="E62" s="177">
        <v>10.9</v>
      </c>
      <c r="F62" s="178"/>
      <c r="G62" s="179"/>
      <c r="M62" s="175" t="s">
        <v>134</v>
      </c>
      <c r="O62" s="166"/>
    </row>
    <row r="63" spans="1:104">
      <c r="A63" s="174"/>
      <c r="B63" s="176"/>
      <c r="C63" s="224" t="s">
        <v>135</v>
      </c>
      <c r="D63" s="225"/>
      <c r="E63" s="177">
        <v>5.6</v>
      </c>
      <c r="F63" s="178"/>
      <c r="G63" s="179"/>
      <c r="M63" s="175" t="s">
        <v>135</v>
      </c>
      <c r="O63" s="166"/>
    </row>
    <row r="64" spans="1:104">
      <c r="A64" s="174"/>
      <c r="B64" s="176"/>
      <c r="C64" s="224" t="s">
        <v>112</v>
      </c>
      <c r="D64" s="225"/>
      <c r="E64" s="177">
        <v>0</v>
      </c>
      <c r="F64" s="178"/>
      <c r="G64" s="179"/>
      <c r="M64" s="175" t="s">
        <v>112</v>
      </c>
      <c r="O64" s="166"/>
    </row>
    <row r="65" spans="1:104">
      <c r="A65" s="174"/>
      <c r="B65" s="176"/>
      <c r="C65" s="224" t="s">
        <v>136</v>
      </c>
      <c r="D65" s="225"/>
      <c r="E65" s="177">
        <v>17.815999999999999</v>
      </c>
      <c r="F65" s="178"/>
      <c r="G65" s="179"/>
      <c r="M65" s="175" t="s">
        <v>136</v>
      </c>
      <c r="O65" s="166"/>
    </row>
    <row r="66" spans="1:104">
      <c r="A66" s="174"/>
      <c r="B66" s="176"/>
      <c r="C66" s="224" t="s">
        <v>114</v>
      </c>
      <c r="D66" s="225"/>
      <c r="E66" s="177">
        <v>0</v>
      </c>
      <c r="F66" s="178"/>
      <c r="G66" s="179"/>
      <c r="M66" s="175" t="s">
        <v>114</v>
      </c>
      <c r="O66" s="166"/>
    </row>
    <row r="67" spans="1:104">
      <c r="A67" s="174"/>
      <c r="B67" s="176"/>
      <c r="C67" s="224" t="s">
        <v>137</v>
      </c>
      <c r="D67" s="225"/>
      <c r="E67" s="177">
        <v>18.84</v>
      </c>
      <c r="F67" s="178"/>
      <c r="G67" s="179"/>
      <c r="M67" s="175" t="s">
        <v>137</v>
      </c>
      <c r="O67" s="166"/>
    </row>
    <row r="68" spans="1:104">
      <c r="A68" s="174"/>
      <c r="B68" s="176"/>
      <c r="C68" s="224" t="s">
        <v>138</v>
      </c>
      <c r="D68" s="225"/>
      <c r="E68" s="177">
        <v>24.936</v>
      </c>
      <c r="F68" s="178"/>
      <c r="G68" s="179"/>
      <c r="M68" s="175" t="s">
        <v>138</v>
      </c>
      <c r="O68" s="166"/>
    </row>
    <row r="69" spans="1:104">
      <c r="A69" s="167">
        <v>12</v>
      </c>
      <c r="B69" s="168" t="s">
        <v>139</v>
      </c>
      <c r="C69" s="169" t="s">
        <v>140</v>
      </c>
      <c r="D69" s="170" t="s">
        <v>91</v>
      </c>
      <c r="E69" s="171">
        <v>14</v>
      </c>
      <c r="F69" s="171"/>
      <c r="G69" s="172">
        <f>E69*F69</f>
        <v>0</v>
      </c>
      <c r="O69" s="166">
        <v>2</v>
      </c>
      <c r="AA69" s="142">
        <v>1</v>
      </c>
      <c r="AB69" s="142">
        <v>1</v>
      </c>
      <c r="AC69" s="142">
        <v>1</v>
      </c>
      <c r="AZ69" s="142">
        <v>1</v>
      </c>
      <c r="BA69" s="142">
        <f>IF(AZ69=1,G69,0)</f>
        <v>0</v>
      </c>
      <c r="BB69" s="142">
        <f>IF(AZ69=2,G69,0)</f>
        <v>0</v>
      </c>
      <c r="BC69" s="142">
        <f>IF(AZ69=3,G69,0)</f>
        <v>0</v>
      </c>
      <c r="BD69" s="142">
        <f>IF(AZ69=4,G69,0)</f>
        <v>0</v>
      </c>
      <c r="BE69" s="142">
        <f>IF(AZ69=5,G69,0)</f>
        <v>0</v>
      </c>
      <c r="CA69" s="173">
        <v>1</v>
      </c>
      <c r="CB69" s="173">
        <v>1</v>
      </c>
      <c r="CZ69" s="142">
        <v>4.5580000000000002E-2</v>
      </c>
    </row>
    <row r="70" spans="1:104">
      <c r="A70" s="174"/>
      <c r="B70" s="176"/>
      <c r="C70" s="224" t="s">
        <v>141</v>
      </c>
      <c r="D70" s="225"/>
      <c r="E70" s="177">
        <v>0</v>
      </c>
      <c r="F70" s="178"/>
      <c r="G70" s="179"/>
      <c r="M70" s="175" t="s">
        <v>141</v>
      </c>
      <c r="O70" s="166"/>
    </row>
    <row r="71" spans="1:104">
      <c r="A71" s="174"/>
      <c r="B71" s="176"/>
      <c r="C71" s="224" t="s">
        <v>142</v>
      </c>
      <c r="D71" s="225"/>
      <c r="E71" s="177">
        <v>14</v>
      </c>
      <c r="F71" s="178"/>
      <c r="G71" s="179"/>
      <c r="M71" s="175">
        <v>14</v>
      </c>
      <c r="O71" s="166"/>
    </row>
    <row r="72" spans="1:104">
      <c r="A72" s="167">
        <v>13</v>
      </c>
      <c r="B72" s="168" t="s">
        <v>422</v>
      </c>
      <c r="C72" s="169" t="s">
        <v>423</v>
      </c>
      <c r="D72" s="170" t="s">
        <v>226</v>
      </c>
      <c r="E72" s="171">
        <v>9</v>
      </c>
      <c r="F72" s="171"/>
      <c r="G72" s="172">
        <f>E72*F72</f>
        <v>0</v>
      </c>
      <c r="M72" s="175"/>
      <c r="O72" s="166"/>
    </row>
    <row r="73" spans="1:104">
      <c r="A73" s="174"/>
      <c r="B73" s="176"/>
      <c r="C73" s="224" t="s">
        <v>424</v>
      </c>
      <c r="D73" s="225"/>
      <c r="E73" s="177">
        <v>0</v>
      </c>
      <c r="F73" s="178"/>
      <c r="G73" s="179"/>
      <c r="M73" s="175"/>
      <c r="O73" s="166"/>
    </row>
    <row r="74" spans="1:104">
      <c r="A74" s="167">
        <v>14</v>
      </c>
      <c r="B74" s="168" t="s">
        <v>143</v>
      </c>
      <c r="C74" s="169" t="s">
        <v>144</v>
      </c>
      <c r="D74" s="170" t="s">
        <v>91</v>
      </c>
      <c r="E74" s="171">
        <v>2505.0668000000001</v>
      </c>
      <c r="F74" s="171"/>
      <c r="G74" s="172">
        <f>E74*F74</f>
        <v>0</v>
      </c>
      <c r="O74" s="166">
        <v>2</v>
      </c>
      <c r="AA74" s="142">
        <v>1</v>
      </c>
      <c r="AB74" s="142">
        <v>1</v>
      </c>
      <c r="AC74" s="142">
        <v>1</v>
      </c>
      <c r="AZ74" s="142">
        <v>1</v>
      </c>
      <c r="BA74" s="142">
        <f>IF(AZ74=1,G74,0)</f>
        <v>0</v>
      </c>
      <c r="BB74" s="142">
        <f>IF(AZ74=2,G74,0)</f>
        <v>0</v>
      </c>
      <c r="BC74" s="142">
        <f>IF(AZ74=3,G74,0)</f>
        <v>0</v>
      </c>
      <c r="BD74" s="142">
        <f>IF(AZ74=4,G74,0)</f>
        <v>0</v>
      </c>
      <c r="BE74" s="142">
        <f>IF(AZ74=5,G74,0)</f>
        <v>0</v>
      </c>
      <c r="CA74" s="173">
        <v>1</v>
      </c>
      <c r="CB74" s="173">
        <v>1</v>
      </c>
      <c r="CZ74" s="142">
        <v>6.5799999999999999E-3</v>
      </c>
    </row>
    <row r="75" spans="1:104">
      <c r="A75" s="180"/>
      <c r="B75" s="181" t="s">
        <v>75</v>
      </c>
      <c r="C75" s="182" t="str">
        <f>CONCATENATE(B27," ",C27)</f>
        <v>61 Upravy povrchů vnitřní</v>
      </c>
      <c r="D75" s="183"/>
      <c r="E75" s="184"/>
      <c r="F75" s="185"/>
      <c r="G75" s="186">
        <f>SUM(G27:G74)</f>
        <v>0</v>
      </c>
      <c r="O75" s="166">
        <v>4</v>
      </c>
      <c r="BA75" s="187">
        <f>SUM(BA27:BA74)</f>
        <v>0</v>
      </c>
      <c r="BB75" s="187">
        <f>SUM(BB27:BB74)</f>
        <v>0</v>
      </c>
      <c r="BC75" s="187">
        <f>SUM(BC27:BC74)</f>
        <v>0</v>
      </c>
      <c r="BD75" s="187">
        <f>SUM(BD27:BD74)</f>
        <v>0</v>
      </c>
      <c r="BE75" s="187">
        <f>SUM(BE27:BE74)</f>
        <v>0</v>
      </c>
    </row>
    <row r="76" spans="1:104">
      <c r="A76" s="159" t="s">
        <v>73</v>
      </c>
      <c r="B76" s="160" t="s">
        <v>145</v>
      </c>
      <c r="C76" s="161" t="s">
        <v>146</v>
      </c>
      <c r="D76" s="162"/>
      <c r="E76" s="163"/>
      <c r="F76" s="163"/>
      <c r="G76" s="164"/>
      <c r="H76" s="165"/>
      <c r="I76" s="165"/>
      <c r="O76" s="166">
        <v>1</v>
      </c>
    </row>
    <row r="77" spans="1:104">
      <c r="A77" s="167">
        <v>15</v>
      </c>
      <c r="B77" s="168" t="s">
        <v>147</v>
      </c>
      <c r="C77" s="169" t="s">
        <v>148</v>
      </c>
      <c r="D77" s="170" t="s">
        <v>149</v>
      </c>
      <c r="E77" s="171">
        <v>1</v>
      </c>
      <c r="F77" s="171"/>
      <c r="G77" s="172">
        <f>E77*F77</f>
        <v>0</v>
      </c>
      <c r="O77" s="166">
        <v>2</v>
      </c>
      <c r="AA77" s="142">
        <v>12</v>
      </c>
      <c r="AB77" s="142">
        <v>0</v>
      </c>
      <c r="AC77" s="142">
        <v>1</v>
      </c>
      <c r="AZ77" s="142">
        <v>1</v>
      </c>
      <c r="BA77" s="142">
        <f>IF(AZ77=1,G77,0)</f>
        <v>0</v>
      </c>
      <c r="BB77" s="142">
        <f>IF(AZ77=2,G77,0)</f>
        <v>0</v>
      </c>
      <c r="BC77" s="142">
        <f>IF(AZ77=3,G77,0)</f>
        <v>0</v>
      </c>
      <c r="BD77" s="142">
        <f>IF(AZ77=4,G77,0)</f>
        <v>0</v>
      </c>
      <c r="BE77" s="142">
        <f>IF(AZ77=5,G77,0)</f>
        <v>0</v>
      </c>
      <c r="CA77" s="173">
        <v>12</v>
      </c>
      <c r="CB77" s="173">
        <v>0</v>
      </c>
      <c r="CZ77" s="142">
        <v>0</v>
      </c>
    </row>
    <row r="78" spans="1:104">
      <c r="A78" s="174"/>
      <c r="B78" s="176"/>
      <c r="C78" s="224" t="s">
        <v>84</v>
      </c>
      <c r="D78" s="225"/>
      <c r="E78" s="177">
        <v>0</v>
      </c>
      <c r="F78" s="178"/>
      <c r="G78" s="179"/>
      <c r="M78" s="175" t="s">
        <v>84</v>
      </c>
      <c r="O78" s="166"/>
    </row>
    <row r="79" spans="1:104">
      <c r="A79" s="174"/>
      <c r="B79" s="176"/>
      <c r="C79" s="224" t="s">
        <v>74</v>
      </c>
      <c r="D79" s="225"/>
      <c r="E79" s="177">
        <v>1</v>
      </c>
      <c r="F79" s="178"/>
      <c r="G79" s="179"/>
      <c r="M79" s="175">
        <v>1</v>
      </c>
      <c r="O79" s="166"/>
    </row>
    <row r="80" spans="1:104">
      <c r="A80" s="180"/>
      <c r="B80" s="181" t="s">
        <v>75</v>
      </c>
      <c r="C80" s="182" t="str">
        <f>CONCATENATE(B76," ",C76)</f>
        <v>62 Úpravy povrchů vnější</v>
      </c>
      <c r="D80" s="183"/>
      <c r="E80" s="184"/>
      <c r="F80" s="185"/>
      <c r="G80" s="186">
        <f>SUM(G76:G79)</f>
        <v>0</v>
      </c>
      <c r="O80" s="166">
        <v>4</v>
      </c>
      <c r="BA80" s="187">
        <f>SUM(BA76:BA79)</f>
        <v>0</v>
      </c>
      <c r="BB80" s="187">
        <f>SUM(BB76:BB79)</f>
        <v>0</v>
      </c>
      <c r="BC80" s="187">
        <f>SUM(BC76:BC79)</f>
        <v>0</v>
      </c>
      <c r="BD80" s="187">
        <f>SUM(BD76:BD79)</f>
        <v>0</v>
      </c>
      <c r="BE80" s="187">
        <f>SUM(BE76:BE79)</f>
        <v>0</v>
      </c>
    </row>
    <row r="81" spans="1:104">
      <c r="A81" s="159" t="s">
        <v>73</v>
      </c>
      <c r="B81" s="160" t="s">
        <v>150</v>
      </c>
      <c r="C81" s="161" t="s">
        <v>151</v>
      </c>
      <c r="D81" s="162"/>
      <c r="E81" s="163"/>
      <c r="F81" s="163"/>
      <c r="G81" s="164"/>
      <c r="H81" s="165"/>
      <c r="I81" s="165"/>
      <c r="O81" s="166">
        <v>1</v>
      </c>
    </row>
    <row r="82" spans="1:104">
      <c r="A82" s="167">
        <v>16</v>
      </c>
      <c r="B82" s="168" t="s">
        <v>152</v>
      </c>
      <c r="C82" s="169" t="s">
        <v>153</v>
      </c>
      <c r="D82" s="170" t="s">
        <v>154</v>
      </c>
      <c r="E82" s="171">
        <v>1.1505000000000001</v>
      </c>
      <c r="F82" s="171"/>
      <c r="G82" s="172">
        <f>E82*F82</f>
        <v>0</v>
      </c>
      <c r="O82" s="166">
        <v>2</v>
      </c>
      <c r="AA82" s="142">
        <v>1</v>
      </c>
      <c r="AB82" s="142">
        <v>1</v>
      </c>
      <c r="AC82" s="142">
        <v>1</v>
      </c>
      <c r="AZ82" s="142">
        <v>1</v>
      </c>
      <c r="BA82" s="142">
        <f>IF(AZ82=1,G82,0)</f>
        <v>0</v>
      </c>
      <c r="BB82" s="142">
        <f>IF(AZ82=2,G82,0)</f>
        <v>0</v>
      </c>
      <c r="BC82" s="142">
        <f>IF(AZ82=3,G82,0)</f>
        <v>0</v>
      </c>
      <c r="BD82" s="142">
        <f>IF(AZ82=4,G82,0)</f>
        <v>0</v>
      </c>
      <c r="BE82" s="142">
        <f>IF(AZ82=5,G82,0)</f>
        <v>0</v>
      </c>
      <c r="CA82" s="173">
        <v>1</v>
      </c>
      <c r="CB82" s="173">
        <v>1</v>
      </c>
      <c r="CZ82" s="142">
        <v>2.5249999999999999</v>
      </c>
    </row>
    <row r="83" spans="1:104">
      <c r="A83" s="174"/>
      <c r="B83" s="176"/>
      <c r="C83" s="224" t="s">
        <v>84</v>
      </c>
      <c r="D83" s="225"/>
      <c r="E83" s="177">
        <v>0</v>
      </c>
      <c r="F83" s="178"/>
      <c r="G83" s="179"/>
      <c r="M83" s="175" t="s">
        <v>84</v>
      </c>
      <c r="O83" s="166"/>
    </row>
    <row r="84" spans="1:104">
      <c r="A84" s="174"/>
      <c r="B84" s="176"/>
      <c r="C84" s="224" t="s">
        <v>155</v>
      </c>
      <c r="D84" s="225"/>
      <c r="E84" s="177">
        <v>1.1505000000000001</v>
      </c>
      <c r="F84" s="178"/>
      <c r="G84" s="179"/>
      <c r="M84" s="175" t="s">
        <v>155</v>
      </c>
      <c r="O84" s="166"/>
    </row>
    <row r="85" spans="1:104">
      <c r="A85" s="167">
        <v>17</v>
      </c>
      <c r="B85" s="168" t="s">
        <v>156</v>
      </c>
      <c r="C85" s="169" t="s">
        <v>157</v>
      </c>
      <c r="D85" s="170" t="s">
        <v>154</v>
      </c>
      <c r="E85" s="171">
        <v>1.1505000000000001</v>
      </c>
      <c r="F85" s="171"/>
      <c r="G85" s="172">
        <f>E85*F85</f>
        <v>0</v>
      </c>
      <c r="O85" s="166">
        <v>2</v>
      </c>
      <c r="AA85" s="142">
        <v>1</v>
      </c>
      <c r="AB85" s="142">
        <v>1</v>
      </c>
      <c r="AC85" s="142">
        <v>1</v>
      </c>
      <c r="AZ85" s="142">
        <v>1</v>
      </c>
      <c r="BA85" s="142">
        <f>IF(AZ85=1,G85,0)</f>
        <v>0</v>
      </c>
      <c r="BB85" s="142">
        <f>IF(AZ85=2,G85,0)</f>
        <v>0</v>
      </c>
      <c r="BC85" s="142">
        <f>IF(AZ85=3,G85,0)</f>
        <v>0</v>
      </c>
      <c r="BD85" s="142">
        <f>IF(AZ85=4,G85,0)</f>
        <v>0</v>
      </c>
      <c r="BE85" s="142">
        <f>IF(AZ85=5,G85,0)</f>
        <v>0</v>
      </c>
      <c r="CA85" s="173">
        <v>1</v>
      </c>
      <c r="CB85" s="173">
        <v>1</v>
      </c>
      <c r="CZ85" s="142">
        <v>0</v>
      </c>
    </row>
    <row r="86" spans="1:104">
      <c r="A86" s="174"/>
      <c r="B86" s="176"/>
      <c r="C86" s="224" t="s">
        <v>84</v>
      </c>
      <c r="D86" s="225"/>
      <c r="E86" s="177">
        <v>0</v>
      </c>
      <c r="F86" s="178"/>
      <c r="G86" s="179"/>
      <c r="M86" s="175" t="s">
        <v>84</v>
      </c>
      <c r="O86" s="166"/>
    </row>
    <row r="87" spans="1:104">
      <c r="A87" s="174"/>
      <c r="B87" s="176"/>
      <c r="C87" s="224" t="s">
        <v>155</v>
      </c>
      <c r="D87" s="225"/>
      <c r="E87" s="177">
        <v>1.1505000000000001</v>
      </c>
      <c r="F87" s="178"/>
      <c r="G87" s="179"/>
      <c r="M87" s="175" t="s">
        <v>155</v>
      </c>
      <c r="O87" s="166"/>
    </row>
    <row r="88" spans="1:104">
      <c r="A88" s="167">
        <v>18</v>
      </c>
      <c r="B88" s="168" t="s">
        <v>158</v>
      </c>
      <c r="C88" s="169" t="s">
        <v>159</v>
      </c>
      <c r="D88" s="170" t="s">
        <v>87</v>
      </c>
      <c r="E88" s="171">
        <v>3.1099999999999999E-2</v>
      </c>
      <c r="F88" s="171"/>
      <c r="G88" s="172">
        <f>E88*F88</f>
        <v>0</v>
      </c>
      <c r="O88" s="166">
        <v>2</v>
      </c>
      <c r="AA88" s="142">
        <v>1</v>
      </c>
      <c r="AB88" s="142">
        <v>1</v>
      </c>
      <c r="AC88" s="142">
        <v>1</v>
      </c>
      <c r="AZ88" s="142">
        <v>1</v>
      </c>
      <c r="BA88" s="142">
        <f>IF(AZ88=1,G88,0)</f>
        <v>0</v>
      </c>
      <c r="BB88" s="142">
        <f>IF(AZ88=2,G88,0)</f>
        <v>0</v>
      </c>
      <c r="BC88" s="142">
        <f>IF(AZ88=3,G88,0)</f>
        <v>0</v>
      </c>
      <c r="BD88" s="142">
        <f>IF(AZ88=4,G88,0)</f>
        <v>0</v>
      </c>
      <c r="BE88" s="142">
        <f>IF(AZ88=5,G88,0)</f>
        <v>0</v>
      </c>
      <c r="CA88" s="173">
        <v>1</v>
      </c>
      <c r="CB88" s="173">
        <v>1</v>
      </c>
      <c r="CZ88" s="142">
        <v>1.0662499999999999</v>
      </c>
    </row>
    <row r="89" spans="1:104">
      <c r="A89" s="174"/>
      <c r="B89" s="176"/>
      <c r="C89" s="224" t="s">
        <v>84</v>
      </c>
      <c r="D89" s="225"/>
      <c r="E89" s="177">
        <v>0</v>
      </c>
      <c r="F89" s="178"/>
      <c r="G89" s="179"/>
      <c r="M89" s="175" t="s">
        <v>84</v>
      </c>
      <c r="O89" s="166"/>
    </row>
    <row r="90" spans="1:104">
      <c r="A90" s="174"/>
      <c r="B90" s="176"/>
      <c r="C90" s="224" t="s">
        <v>160</v>
      </c>
      <c r="D90" s="225"/>
      <c r="E90" s="177">
        <v>3.1099999999999999E-2</v>
      </c>
      <c r="F90" s="178"/>
      <c r="G90" s="179"/>
      <c r="M90" s="175" t="s">
        <v>160</v>
      </c>
      <c r="O90" s="166"/>
    </row>
    <row r="91" spans="1:104">
      <c r="A91" s="167">
        <v>19</v>
      </c>
      <c r="B91" s="168" t="s">
        <v>161</v>
      </c>
      <c r="C91" s="169" t="s">
        <v>162</v>
      </c>
      <c r="D91" s="170" t="s">
        <v>91</v>
      </c>
      <c r="E91" s="171">
        <v>23.01</v>
      </c>
      <c r="F91" s="171"/>
      <c r="G91" s="172">
        <f>E91*F91</f>
        <v>0</v>
      </c>
      <c r="O91" s="166">
        <v>2</v>
      </c>
      <c r="AA91" s="142">
        <v>1</v>
      </c>
      <c r="AB91" s="142">
        <v>1</v>
      </c>
      <c r="AC91" s="142">
        <v>1</v>
      </c>
      <c r="AZ91" s="142">
        <v>1</v>
      </c>
      <c r="BA91" s="142">
        <f>IF(AZ91=1,G91,0)</f>
        <v>0</v>
      </c>
      <c r="BB91" s="142">
        <f>IF(AZ91=2,G91,0)</f>
        <v>0</v>
      </c>
      <c r="BC91" s="142">
        <f>IF(AZ91=3,G91,0)</f>
        <v>0</v>
      </c>
      <c r="BD91" s="142">
        <f>IF(AZ91=4,G91,0)</f>
        <v>0</v>
      </c>
      <c r="BE91" s="142">
        <f>IF(AZ91=5,G91,0)</f>
        <v>0</v>
      </c>
      <c r="CA91" s="173">
        <v>1</v>
      </c>
      <c r="CB91" s="173">
        <v>1</v>
      </c>
      <c r="CZ91" s="142">
        <v>7.0000000000000001E-3</v>
      </c>
    </row>
    <row r="92" spans="1:104">
      <c r="A92" s="174"/>
      <c r="B92" s="176"/>
      <c r="C92" s="224" t="s">
        <v>84</v>
      </c>
      <c r="D92" s="225"/>
      <c r="E92" s="177">
        <v>0</v>
      </c>
      <c r="F92" s="178"/>
      <c r="G92" s="179"/>
      <c r="M92" s="175" t="s">
        <v>84</v>
      </c>
      <c r="O92" s="166"/>
    </row>
    <row r="93" spans="1:104">
      <c r="A93" s="174"/>
      <c r="B93" s="176"/>
      <c r="C93" s="224" t="s">
        <v>163</v>
      </c>
      <c r="D93" s="225"/>
      <c r="E93" s="177">
        <v>23.01</v>
      </c>
      <c r="F93" s="178"/>
      <c r="G93" s="179"/>
      <c r="M93" s="175" t="s">
        <v>163</v>
      </c>
      <c r="O93" s="166"/>
    </row>
    <row r="94" spans="1:104">
      <c r="A94" s="167">
        <v>20</v>
      </c>
      <c r="B94" s="168" t="s">
        <v>164</v>
      </c>
      <c r="C94" s="169" t="s">
        <v>165</v>
      </c>
      <c r="D94" s="170" t="s">
        <v>91</v>
      </c>
      <c r="E94" s="171">
        <v>12</v>
      </c>
      <c r="F94" s="171"/>
      <c r="G94" s="172">
        <f>E94*F94</f>
        <v>0</v>
      </c>
      <c r="O94" s="166">
        <v>2</v>
      </c>
      <c r="AA94" s="142">
        <v>1</v>
      </c>
      <c r="AB94" s="142">
        <v>1</v>
      </c>
      <c r="AC94" s="142">
        <v>1</v>
      </c>
      <c r="AZ94" s="142">
        <v>1</v>
      </c>
      <c r="BA94" s="142">
        <f>IF(AZ94=1,G94,0)</f>
        <v>0</v>
      </c>
      <c r="BB94" s="142">
        <f>IF(AZ94=2,G94,0)</f>
        <v>0</v>
      </c>
      <c r="BC94" s="142">
        <f>IF(AZ94=3,G94,0)</f>
        <v>0</v>
      </c>
      <c r="BD94" s="142">
        <f>IF(AZ94=4,G94,0)</f>
        <v>0</v>
      </c>
      <c r="BE94" s="142">
        <f>IF(AZ94=5,G94,0)</f>
        <v>0</v>
      </c>
      <c r="CA94" s="173">
        <v>1</v>
      </c>
      <c r="CB94" s="173">
        <v>1</v>
      </c>
      <c r="CZ94" s="142">
        <v>1.035E-2</v>
      </c>
    </row>
    <row r="95" spans="1:104">
      <c r="A95" s="174"/>
      <c r="B95" s="176"/>
      <c r="C95" s="224" t="s">
        <v>166</v>
      </c>
      <c r="D95" s="225"/>
      <c r="E95" s="177">
        <v>0</v>
      </c>
      <c r="F95" s="178"/>
      <c r="G95" s="179"/>
      <c r="M95" s="175" t="s">
        <v>166</v>
      </c>
      <c r="O95" s="166"/>
    </row>
    <row r="96" spans="1:104">
      <c r="A96" s="174"/>
      <c r="B96" s="176"/>
      <c r="C96" s="224" t="s">
        <v>430</v>
      </c>
      <c r="D96" s="225"/>
      <c r="E96" s="177">
        <v>12</v>
      </c>
      <c r="F96" s="178"/>
      <c r="G96" s="179"/>
      <c r="M96" s="175" t="s">
        <v>167</v>
      </c>
      <c r="O96" s="166"/>
    </row>
    <row r="97" spans="1:104">
      <c r="A97" s="167">
        <v>21</v>
      </c>
      <c r="B97" s="168" t="s">
        <v>168</v>
      </c>
      <c r="C97" s="169" t="s">
        <v>169</v>
      </c>
      <c r="D97" s="170" t="s">
        <v>91</v>
      </c>
      <c r="E97" s="171">
        <v>29.51</v>
      </c>
      <c r="F97" s="171"/>
      <c r="G97" s="172">
        <f>E97*F97</f>
        <v>0</v>
      </c>
      <c r="O97" s="166">
        <v>2</v>
      </c>
      <c r="AA97" s="142">
        <v>1</v>
      </c>
      <c r="AB97" s="142">
        <v>1</v>
      </c>
      <c r="AC97" s="142">
        <v>1</v>
      </c>
      <c r="AZ97" s="142">
        <v>1</v>
      </c>
      <c r="BA97" s="142">
        <f>IF(AZ97=1,G97,0)</f>
        <v>0</v>
      </c>
      <c r="BB97" s="142">
        <f>IF(AZ97=2,G97,0)</f>
        <v>0</v>
      </c>
      <c r="BC97" s="142">
        <f>IF(AZ97=3,G97,0)</f>
        <v>0</v>
      </c>
      <c r="BD97" s="142">
        <f>IF(AZ97=4,G97,0)</f>
        <v>0</v>
      </c>
      <c r="BE97" s="142">
        <f>IF(AZ97=5,G97,0)</f>
        <v>0</v>
      </c>
      <c r="CA97" s="173">
        <v>1</v>
      </c>
      <c r="CB97" s="173">
        <v>1</v>
      </c>
      <c r="CZ97" s="142">
        <v>1.5910000000000001E-2</v>
      </c>
    </row>
    <row r="98" spans="1:104">
      <c r="A98" s="174"/>
      <c r="B98" s="176"/>
      <c r="C98" s="224" t="s">
        <v>170</v>
      </c>
      <c r="D98" s="225"/>
      <c r="E98" s="177">
        <v>0</v>
      </c>
      <c r="F98" s="178"/>
      <c r="G98" s="179"/>
      <c r="M98" s="175" t="s">
        <v>170</v>
      </c>
      <c r="O98" s="166"/>
    </row>
    <row r="99" spans="1:104">
      <c r="A99" s="174"/>
      <c r="B99" s="176"/>
      <c r="C99" s="224" t="s">
        <v>84</v>
      </c>
      <c r="D99" s="225"/>
      <c r="E99" s="177">
        <v>0</v>
      </c>
      <c r="F99" s="178"/>
      <c r="G99" s="179"/>
      <c r="M99" s="175" t="s">
        <v>84</v>
      </c>
      <c r="O99" s="166"/>
    </row>
    <row r="100" spans="1:104">
      <c r="A100" s="174"/>
      <c r="B100" s="176"/>
      <c r="C100" s="224" t="s">
        <v>429</v>
      </c>
      <c r="D100" s="225"/>
      <c r="E100" s="177">
        <v>29.51</v>
      </c>
      <c r="F100" s="178"/>
      <c r="G100" s="179"/>
      <c r="M100" s="175" t="s">
        <v>171</v>
      </c>
      <c r="O100" s="166"/>
    </row>
    <row r="101" spans="1:104">
      <c r="A101" s="180"/>
      <c r="B101" s="181" t="s">
        <v>75</v>
      </c>
      <c r="C101" s="182" t="str">
        <f>CONCATENATE(B81," ",C81)</f>
        <v>63 Podlahy a podlahové konstrukce</v>
      </c>
      <c r="D101" s="183"/>
      <c r="E101" s="184"/>
      <c r="F101" s="185"/>
      <c r="G101" s="186">
        <f>SUM(G81:G100)</f>
        <v>0</v>
      </c>
      <c r="O101" s="166">
        <v>4</v>
      </c>
      <c r="BA101" s="187">
        <f>SUM(BA81:BA100)</f>
        <v>0</v>
      </c>
      <c r="BB101" s="187">
        <f>SUM(BB81:BB100)</f>
        <v>0</v>
      </c>
      <c r="BC101" s="187">
        <f>SUM(BC81:BC100)</f>
        <v>0</v>
      </c>
      <c r="BD101" s="187">
        <f>SUM(BD81:BD100)</f>
        <v>0</v>
      </c>
      <c r="BE101" s="187">
        <f>SUM(BE81:BE100)</f>
        <v>0</v>
      </c>
    </row>
    <row r="102" spans="1:104">
      <c r="A102" s="159" t="s">
        <v>73</v>
      </c>
      <c r="B102" s="160" t="s">
        <v>172</v>
      </c>
      <c r="C102" s="161" t="s">
        <v>173</v>
      </c>
      <c r="D102" s="162"/>
      <c r="E102" s="163"/>
      <c r="F102" s="163"/>
      <c r="G102" s="164"/>
      <c r="H102" s="165"/>
      <c r="I102" s="165"/>
      <c r="O102" s="166">
        <v>1</v>
      </c>
    </row>
    <row r="103" spans="1:104" ht="22.5">
      <c r="A103" s="167">
        <v>22</v>
      </c>
      <c r="B103" s="168" t="s">
        <v>174</v>
      </c>
      <c r="C103" s="169" t="s">
        <v>175</v>
      </c>
      <c r="D103" s="170" t="s">
        <v>83</v>
      </c>
      <c r="E103" s="171">
        <v>2</v>
      </c>
      <c r="F103" s="171"/>
      <c r="G103" s="172">
        <f>E103*F103</f>
        <v>0</v>
      </c>
      <c r="O103" s="166">
        <v>2</v>
      </c>
      <c r="AA103" s="142">
        <v>1</v>
      </c>
      <c r="AB103" s="142">
        <v>1</v>
      </c>
      <c r="AC103" s="142">
        <v>1</v>
      </c>
      <c r="AZ103" s="142">
        <v>1</v>
      </c>
      <c r="BA103" s="142">
        <f>IF(AZ103=1,G103,0)</f>
        <v>0</v>
      </c>
      <c r="BB103" s="142">
        <f>IF(AZ103=2,G103,0)</f>
        <v>0</v>
      </c>
      <c r="BC103" s="142">
        <f>IF(AZ103=3,G103,0)</f>
        <v>0</v>
      </c>
      <c r="BD103" s="142">
        <f>IF(AZ103=4,G103,0)</f>
        <v>0</v>
      </c>
      <c r="BE103" s="142">
        <f>IF(AZ103=5,G103,0)</f>
        <v>0</v>
      </c>
      <c r="CA103" s="173">
        <v>1</v>
      </c>
      <c r="CB103" s="173">
        <v>1</v>
      </c>
      <c r="CZ103" s="142">
        <v>3.083E-2</v>
      </c>
    </row>
    <row r="104" spans="1:104">
      <c r="A104" s="174"/>
      <c r="B104" s="176"/>
      <c r="C104" s="224" t="s">
        <v>84</v>
      </c>
      <c r="D104" s="225"/>
      <c r="E104" s="177">
        <v>0</v>
      </c>
      <c r="F104" s="178"/>
      <c r="G104" s="179"/>
      <c r="M104" s="175" t="s">
        <v>84</v>
      </c>
      <c r="O104" s="166"/>
    </row>
    <row r="105" spans="1:104">
      <c r="A105" s="174"/>
      <c r="B105" s="176"/>
      <c r="C105" s="224" t="s">
        <v>176</v>
      </c>
      <c r="D105" s="225"/>
      <c r="E105" s="177">
        <v>2</v>
      </c>
      <c r="F105" s="178"/>
      <c r="G105" s="179"/>
      <c r="M105" s="175">
        <v>2</v>
      </c>
      <c r="O105" s="166"/>
    </row>
    <row r="106" spans="1:104" ht="22.5">
      <c r="A106" s="167">
        <v>23</v>
      </c>
      <c r="B106" s="168" t="s">
        <v>177</v>
      </c>
      <c r="C106" s="169" t="s">
        <v>178</v>
      </c>
      <c r="D106" s="170" t="s">
        <v>83</v>
      </c>
      <c r="E106" s="171">
        <v>2</v>
      </c>
      <c r="F106" s="171"/>
      <c r="G106" s="172">
        <f>E106*F106</f>
        <v>0</v>
      </c>
      <c r="O106" s="166">
        <v>2</v>
      </c>
      <c r="AA106" s="142">
        <v>1</v>
      </c>
      <c r="AB106" s="142">
        <v>1</v>
      </c>
      <c r="AC106" s="142">
        <v>1</v>
      </c>
      <c r="AZ106" s="142">
        <v>1</v>
      </c>
      <c r="BA106" s="142">
        <f>IF(AZ106=1,G106,0)</f>
        <v>0</v>
      </c>
      <c r="BB106" s="142">
        <f>IF(AZ106=2,G106,0)</f>
        <v>0</v>
      </c>
      <c r="BC106" s="142">
        <f>IF(AZ106=3,G106,0)</f>
        <v>0</v>
      </c>
      <c r="BD106" s="142">
        <f>IF(AZ106=4,G106,0)</f>
        <v>0</v>
      </c>
      <c r="BE106" s="142">
        <f>IF(AZ106=5,G106,0)</f>
        <v>0</v>
      </c>
      <c r="CA106" s="173">
        <v>1</v>
      </c>
      <c r="CB106" s="173">
        <v>1</v>
      </c>
      <c r="CZ106" s="142">
        <v>2.8969999999999999E-2</v>
      </c>
    </row>
    <row r="107" spans="1:104">
      <c r="A107" s="174"/>
      <c r="B107" s="176"/>
      <c r="C107" s="224" t="s">
        <v>438</v>
      </c>
      <c r="D107" s="225"/>
      <c r="E107" s="177">
        <v>0</v>
      </c>
      <c r="F107" s="178"/>
      <c r="G107" s="179"/>
      <c r="M107" s="175" t="s">
        <v>84</v>
      </c>
      <c r="O107" s="166"/>
    </row>
    <row r="108" spans="1:104">
      <c r="A108" s="174"/>
      <c r="B108" s="176"/>
      <c r="C108" s="224" t="s">
        <v>176</v>
      </c>
      <c r="D108" s="225"/>
      <c r="E108" s="177">
        <v>2</v>
      </c>
      <c r="F108" s="178"/>
      <c r="G108" s="179"/>
      <c r="M108" s="175">
        <v>1</v>
      </c>
      <c r="O108" s="166"/>
    </row>
    <row r="109" spans="1:104">
      <c r="A109" s="180"/>
      <c r="B109" s="181" t="s">
        <v>75</v>
      </c>
      <c r="C109" s="182" t="str">
        <f>CONCATENATE(B102," ",C102)</f>
        <v>64 Výplně otvorů</v>
      </c>
      <c r="D109" s="183"/>
      <c r="E109" s="184"/>
      <c r="F109" s="185"/>
      <c r="G109" s="186">
        <f>SUM(G102:G108)</f>
        <v>0</v>
      </c>
      <c r="O109" s="166">
        <v>4</v>
      </c>
      <c r="BA109" s="187">
        <f>SUM(BA102:BA108)</f>
        <v>0</v>
      </c>
      <c r="BB109" s="187">
        <f>SUM(BB102:BB108)</f>
        <v>0</v>
      </c>
      <c r="BC109" s="187">
        <f>SUM(BC102:BC108)</f>
        <v>0</v>
      </c>
      <c r="BD109" s="187">
        <f>SUM(BD102:BD108)</f>
        <v>0</v>
      </c>
      <c r="BE109" s="187">
        <f>SUM(BE102:BE108)</f>
        <v>0</v>
      </c>
    </row>
    <row r="110" spans="1:104">
      <c r="A110" s="159" t="s">
        <v>73</v>
      </c>
      <c r="B110" s="160" t="s">
        <v>179</v>
      </c>
      <c r="C110" s="161" t="s">
        <v>180</v>
      </c>
      <c r="D110" s="162"/>
      <c r="E110" s="163"/>
      <c r="F110" s="163"/>
      <c r="G110" s="164"/>
      <c r="H110" s="165"/>
      <c r="I110" s="165"/>
      <c r="O110" s="166">
        <v>1</v>
      </c>
    </row>
    <row r="111" spans="1:104">
      <c r="A111" s="167">
        <v>24</v>
      </c>
      <c r="B111" s="168" t="s">
        <v>181</v>
      </c>
      <c r="C111" s="169" t="s">
        <v>182</v>
      </c>
      <c r="D111" s="170" t="s">
        <v>91</v>
      </c>
      <c r="E111" s="171">
        <v>861.71</v>
      </c>
      <c r="F111" s="171"/>
      <c r="G111" s="172">
        <f>E111*F111</f>
        <v>0</v>
      </c>
      <c r="O111" s="166">
        <v>2</v>
      </c>
      <c r="AA111" s="142">
        <v>1</v>
      </c>
      <c r="AB111" s="142">
        <v>1</v>
      </c>
      <c r="AC111" s="142">
        <v>1</v>
      </c>
      <c r="AZ111" s="142">
        <v>1</v>
      </c>
      <c r="BA111" s="142">
        <f>IF(AZ111=1,G111,0)</f>
        <v>0</v>
      </c>
      <c r="BB111" s="142">
        <f>IF(AZ111=2,G111,0)</f>
        <v>0</v>
      </c>
      <c r="BC111" s="142">
        <f>IF(AZ111=3,G111,0)</f>
        <v>0</v>
      </c>
      <c r="BD111" s="142">
        <f>IF(AZ111=4,G111,0)</f>
        <v>0</v>
      </c>
      <c r="BE111" s="142">
        <f>IF(AZ111=5,G111,0)</f>
        <v>0</v>
      </c>
      <c r="CA111" s="173">
        <v>1</v>
      </c>
      <c r="CB111" s="173">
        <v>1</v>
      </c>
      <c r="CZ111" s="142">
        <v>4.0000000000000003E-5</v>
      </c>
    </row>
    <row r="112" spans="1:104" ht="22.5">
      <c r="A112" s="174"/>
      <c r="B112" s="176"/>
      <c r="C112" s="224" t="s">
        <v>183</v>
      </c>
      <c r="D112" s="225"/>
      <c r="E112" s="177">
        <v>0</v>
      </c>
      <c r="F112" s="178"/>
      <c r="G112" s="179"/>
      <c r="M112" s="175" t="s">
        <v>183</v>
      </c>
      <c r="O112" s="166"/>
    </row>
    <row r="113" spans="1:104">
      <c r="A113" s="174"/>
      <c r="B113" s="176"/>
      <c r="C113" s="224" t="s">
        <v>109</v>
      </c>
      <c r="D113" s="225"/>
      <c r="E113" s="177">
        <v>0</v>
      </c>
      <c r="F113" s="178"/>
      <c r="G113" s="179"/>
      <c r="M113" s="175" t="s">
        <v>109</v>
      </c>
      <c r="O113" s="166"/>
    </row>
    <row r="114" spans="1:104" ht="33.75">
      <c r="A114" s="174"/>
      <c r="B114" s="176"/>
      <c r="C114" s="224" t="s">
        <v>119</v>
      </c>
      <c r="D114" s="225"/>
      <c r="E114" s="177">
        <v>222.49</v>
      </c>
      <c r="F114" s="178"/>
      <c r="G114" s="179"/>
      <c r="M114" s="175" t="s">
        <v>119</v>
      </c>
      <c r="O114" s="166"/>
    </row>
    <row r="115" spans="1:104">
      <c r="A115" s="174"/>
      <c r="B115" s="176"/>
      <c r="C115" s="224" t="s">
        <v>84</v>
      </c>
      <c r="D115" s="225"/>
      <c r="E115" s="177">
        <v>0</v>
      </c>
      <c r="F115" s="178"/>
      <c r="G115" s="179"/>
      <c r="M115" s="175" t="s">
        <v>84</v>
      </c>
      <c r="O115" s="166"/>
    </row>
    <row r="116" spans="1:104" ht="22.5">
      <c r="A116" s="174"/>
      <c r="B116" s="176"/>
      <c r="C116" s="224" t="s">
        <v>120</v>
      </c>
      <c r="D116" s="225"/>
      <c r="E116" s="177">
        <v>123.63</v>
      </c>
      <c r="F116" s="178"/>
      <c r="G116" s="179"/>
      <c r="M116" s="175" t="s">
        <v>120</v>
      </c>
      <c r="O116" s="166"/>
    </row>
    <row r="117" spans="1:104">
      <c r="A117" s="174"/>
      <c r="B117" s="176"/>
      <c r="C117" s="224" t="s">
        <v>112</v>
      </c>
      <c r="D117" s="225"/>
      <c r="E117" s="177">
        <v>0</v>
      </c>
      <c r="F117" s="178"/>
      <c r="G117" s="179"/>
      <c r="M117" s="175" t="s">
        <v>112</v>
      </c>
      <c r="O117" s="166"/>
    </row>
    <row r="118" spans="1:104" ht="22.5">
      <c r="A118" s="174"/>
      <c r="B118" s="176"/>
      <c r="C118" s="224" t="s">
        <v>121</v>
      </c>
      <c r="D118" s="225"/>
      <c r="E118" s="177">
        <v>257.70999999999998</v>
      </c>
      <c r="F118" s="178"/>
      <c r="G118" s="179"/>
      <c r="M118" s="175" t="s">
        <v>121</v>
      </c>
      <c r="O118" s="166"/>
    </row>
    <row r="119" spans="1:104">
      <c r="A119" s="174"/>
      <c r="B119" s="176"/>
      <c r="C119" s="224" t="s">
        <v>114</v>
      </c>
      <c r="D119" s="225"/>
      <c r="E119" s="177">
        <v>0</v>
      </c>
      <c r="F119" s="178"/>
      <c r="G119" s="179"/>
      <c r="M119" s="175" t="s">
        <v>114</v>
      </c>
      <c r="O119" s="166"/>
    </row>
    <row r="120" spans="1:104" ht="22.5">
      <c r="A120" s="174"/>
      <c r="B120" s="176"/>
      <c r="C120" s="224" t="s">
        <v>122</v>
      </c>
      <c r="D120" s="225"/>
      <c r="E120" s="177">
        <v>257.88</v>
      </c>
      <c r="F120" s="178"/>
      <c r="G120" s="179"/>
      <c r="M120" s="175" t="s">
        <v>122</v>
      </c>
      <c r="O120" s="166"/>
    </row>
    <row r="121" spans="1:104" ht="22.5">
      <c r="A121" s="167">
        <v>25</v>
      </c>
      <c r="B121" s="168" t="s">
        <v>184</v>
      </c>
      <c r="C121" s="169" t="s">
        <v>185</v>
      </c>
      <c r="D121" s="170" t="s">
        <v>186</v>
      </c>
      <c r="E121" s="171">
        <v>150</v>
      </c>
      <c r="F121" s="171"/>
      <c r="G121" s="172">
        <f>E121*F121</f>
        <v>0</v>
      </c>
      <c r="O121" s="166">
        <v>2</v>
      </c>
      <c r="AA121" s="142">
        <v>12</v>
      </c>
      <c r="AB121" s="142">
        <v>0</v>
      </c>
      <c r="AC121" s="142">
        <v>2</v>
      </c>
      <c r="AZ121" s="142">
        <v>1</v>
      </c>
      <c r="BA121" s="142">
        <f>IF(AZ121=1,G121,0)</f>
        <v>0</v>
      </c>
      <c r="BB121" s="142">
        <f>IF(AZ121=2,G121,0)</f>
        <v>0</v>
      </c>
      <c r="BC121" s="142">
        <f>IF(AZ121=3,G121,0)</f>
        <v>0</v>
      </c>
      <c r="BD121" s="142">
        <f>IF(AZ121=4,G121,0)</f>
        <v>0</v>
      </c>
      <c r="BE121" s="142">
        <f>IF(AZ121=5,G121,0)</f>
        <v>0</v>
      </c>
      <c r="CA121" s="173">
        <v>12</v>
      </c>
      <c r="CB121" s="173">
        <v>0</v>
      </c>
      <c r="CZ121" s="142">
        <v>0</v>
      </c>
    </row>
    <row r="122" spans="1:104">
      <c r="A122" s="167">
        <v>26</v>
      </c>
      <c r="B122" s="168" t="s">
        <v>187</v>
      </c>
      <c r="C122" s="169" t="s">
        <v>188</v>
      </c>
      <c r="D122" s="170" t="s">
        <v>149</v>
      </c>
      <c r="E122" s="171">
        <v>1</v>
      </c>
      <c r="F122" s="171"/>
      <c r="G122" s="172">
        <f>E122*F122</f>
        <v>0</v>
      </c>
      <c r="O122" s="166">
        <v>2</v>
      </c>
      <c r="AA122" s="142">
        <v>12</v>
      </c>
      <c r="AB122" s="142">
        <v>0</v>
      </c>
      <c r="AC122" s="142">
        <v>3</v>
      </c>
      <c r="AZ122" s="142">
        <v>1</v>
      </c>
      <c r="BA122" s="142">
        <f>IF(AZ122=1,G122,0)</f>
        <v>0</v>
      </c>
      <c r="BB122" s="142">
        <f>IF(AZ122=2,G122,0)</f>
        <v>0</v>
      </c>
      <c r="BC122" s="142">
        <f>IF(AZ122=3,G122,0)</f>
        <v>0</v>
      </c>
      <c r="BD122" s="142">
        <f>IF(AZ122=4,G122,0)</f>
        <v>0</v>
      </c>
      <c r="BE122" s="142">
        <f>IF(AZ122=5,G122,0)</f>
        <v>0</v>
      </c>
      <c r="CA122" s="173">
        <v>12</v>
      </c>
      <c r="CB122" s="173">
        <v>0</v>
      </c>
      <c r="CZ122" s="142">
        <v>0</v>
      </c>
    </row>
    <row r="123" spans="1:104">
      <c r="A123" s="167">
        <v>27</v>
      </c>
      <c r="B123" s="168" t="s">
        <v>189</v>
      </c>
      <c r="C123" s="169" t="s">
        <v>190</v>
      </c>
      <c r="D123" s="170" t="s">
        <v>91</v>
      </c>
      <c r="E123" s="171">
        <v>765.3</v>
      </c>
      <c r="F123" s="171"/>
      <c r="G123" s="172">
        <f>E123*F123</f>
        <v>0</v>
      </c>
      <c r="O123" s="166">
        <v>2</v>
      </c>
      <c r="AA123" s="142">
        <v>12</v>
      </c>
      <c r="AB123" s="142">
        <v>0</v>
      </c>
      <c r="AC123" s="142">
        <v>4</v>
      </c>
      <c r="AZ123" s="142">
        <v>1</v>
      </c>
      <c r="BA123" s="142">
        <f>IF(AZ123=1,G123,0)</f>
        <v>0</v>
      </c>
      <c r="BB123" s="142">
        <f>IF(AZ123=2,G123,0)</f>
        <v>0</v>
      </c>
      <c r="BC123" s="142">
        <f>IF(AZ123=3,G123,0)</f>
        <v>0</v>
      </c>
      <c r="BD123" s="142">
        <f>IF(AZ123=4,G123,0)</f>
        <v>0</v>
      </c>
      <c r="BE123" s="142">
        <f>IF(AZ123=5,G123,0)</f>
        <v>0</v>
      </c>
      <c r="CA123" s="173">
        <v>12</v>
      </c>
      <c r="CB123" s="173">
        <v>0</v>
      </c>
      <c r="CZ123" s="142">
        <v>0</v>
      </c>
    </row>
    <row r="124" spans="1:104">
      <c r="A124" s="174"/>
      <c r="B124" s="176"/>
      <c r="C124" s="224" t="s">
        <v>109</v>
      </c>
      <c r="D124" s="225"/>
      <c r="E124" s="177">
        <v>0</v>
      </c>
      <c r="F124" s="178"/>
      <c r="G124" s="179"/>
      <c r="M124" s="175" t="s">
        <v>109</v>
      </c>
      <c r="O124" s="166"/>
    </row>
    <row r="125" spans="1:104" ht="22.5">
      <c r="A125" s="174"/>
      <c r="B125" s="176"/>
      <c r="C125" s="224" t="s">
        <v>191</v>
      </c>
      <c r="D125" s="225"/>
      <c r="E125" s="177">
        <v>149.09</v>
      </c>
      <c r="F125" s="178"/>
      <c r="G125" s="179"/>
      <c r="M125" s="175" t="s">
        <v>191</v>
      </c>
      <c r="O125" s="166"/>
    </row>
    <row r="126" spans="1:104">
      <c r="A126" s="174"/>
      <c r="B126" s="176"/>
      <c r="C126" s="224" t="s">
        <v>84</v>
      </c>
      <c r="D126" s="225"/>
      <c r="E126" s="177">
        <v>0</v>
      </c>
      <c r="F126" s="178"/>
      <c r="G126" s="179"/>
      <c r="M126" s="175" t="s">
        <v>84</v>
      </c>
      <c r="O126" s="166"/>
    </row>
    <row r="127" spans="1:104">
      <c r="A127" s="174"/>
      <c r="B127" s="176"/>
      <c r="C127" s="224" t="s">
        <v>192</v>
      </c>
      <c r="D127" s="225"/>
      <c r="E127" s="177">
        <v>100.62</v>
      </c>
      <c r="F127" s="178"/>
      <c r="G127" s="179"/>
      <c r="M127" s="175" t="s">
        <v>192</v>
      </c>
      <c r="O127" s="166"/>
    </row>
    <row r="128" spans="1:104">
      <c r="A128" s="174"/>
      <c r="B128" s="176"/>
      <c r="C128" s="224" t="s">
        <v>112</v>
      </c>
      <c r="D128" s="225"/>
      <c r="E128" s="177">
        <v>0</v>
      </c>
      <c r="F128" s="178"/>
      <c r="G128" s="179"/>
      <c r="M128" s="175" t="s">
        <v>112</v>
      </c>
      <c r="O128" s="166"/>
    </row>
    <row r="129" spans="1:104" ht="22.5">
      <c r="A129" s="174"/>
      <c r="B129" s="176"/>
      <c r="C129" s="224" t="s">
        <v>121</v>
      </c>
      <c r="D129" s="225"/>
      <c r="E129" s="177">
        <v>257.70999999999998</v>
      </c>
      <c r="F129" s="178"/>
      <c r="G129" s="179"/>
      <c r="M129" s="175" t="s">
        <v>121</v>
      </c>
      <c r="O129" s="166"/>
    </row>
    <row r="130" spans="1:104">
      <c r="A130" s="174"/>
      <c r="B130" s="176"/>
      <c r="C130" s="224" t="s">
        <v>114</v>
      </c>
      <c r="D130" s="225"/>
      <c r="E130" s="177">
        <v>0</v>
      </c>
      <c r="F130" s="178"/>
      <c r="G130" s="179"/>
      <c r="M130" s="175" t="s">
        <v>114</v>
      </c>
      <c r="O130" s="166"/>
    </row>
    <row r="131" spans="1:104" ht="22.5">
      <c r="A131" s="174"/>
      <c r="B131" s="176"/>
      <c r="C131" s="224" t="s">
        <v>122</v>
      </c>
      <c r="D131" s="225"/>
      <c r="E131" s="177">
        <v>257.88</v>
      </c>
      <c r="F131" s="178"/>
      <c r="G131" s="179"/>
      <c r="M131" s="175" t="s">
        <v>122</v>
      </c>
      <c r="O131" s="166"/>
    </row>
    <row r="132" spans="1:104">
      <c r="A132" s="167">
        <v>28</v>
      </c>
      <c r="B132" s="168" t="s">
        <v>193</v>
      </c>
      <c r="C132" s="169" t="s">
        <v>194</v>
      </c>
      <c r="D132" s="170" t="s">
        <v>91</v>
      </c>
      <c r="E132" s="171">
        <v>689.61</v>
      </c>
      <c r="F132" s="171"/>
      <c r="G132" s="172">
        <f>E132*F132</f>
        <v>0</v>
      </c>
      <c r="O132" s="166">
        <v>2</v>
      </c>
      <c r="AA132" s="142">
        <v>12</v>
      </c>
      <c r="AB132" s="142">
        <v>0</v>
      </c>
      <c r="AC132" s="142">
        <v>5</v>
      </c>
      <c r="AZ132" s="142">
        <v>1</v>
      </c>
      <c r="BA132" s="142">
        <f>IF(AZ132=1,G132,0)</f>
        <v>0</v>
      </c>
      <c r="BB132" s="142">
        <f>IF(AZ132=2,G132,0)</f>
        <v>0</v>
      </c>
      <c r="BC132" s="142">
        <f>IF(AZ132=3,G132,0)</f>
        <v>0</v>
      </c>
      <c r="BD132" s="142">
        <f>IF(AZ132=4,G132,0)</f>
        <v>0</v>
      </c>
      <c r="BE132" s="142">
        <f>IF(AZ132=5,G132,0)</f>
        <v>0</v>
      </c>
      <c r="CA132" s="173">
        <v>12</v>
      </c>
      <c r="CB132" s="173">
        <v>0</v>
      </c>
      <c r="CZ132" s="142">
        <v>0</v>
      </c>
    </row>
    <row r="133" spans="1:104">
      <c r="A133" s="174"/>
      <c r="B133" s="176"/>
      <c r="C133" s="224" t="s">
        <v>109</v>
      </c>
      <c r="D133" s="225"/>
      <c r="E133" s="177">
        <v>0</v>
      </c>
      <c r="F133" s="178"/>
      <c r="G133" s="179"/>
      <c r="M133" s="175" t="s">
        <v>109</v>
      </c>
      <c r="O133" s="166"/>
    </row>
    <row r="134" spans="1:104">
      <c r="A134" s="174"/>
      <c r="B134" s="176"/>
      <c r="C134" s="224" t="s">
        <v>195</v>
      </c>
      <c r="D134" s="225"/>
      <c r="E134" s="177">
        <v>73.400000000000006</v>
      </c>
      <c r="F134" s="178"/>
      <c r="G134" s="179"/>
      <c r="M134" s="175" t="s">
        <v>195</v>
      </c>
      <c r="O134" s="166"/>
    </row>
    <row r="135" spans="1:104">
      <c r="A135" s="174"/>
      <c r="B135" s="176"/>
      <c r="C135" s="224" t="s">
        <v>84</v>
      </c>
      <c r="D135" s="225"/>
      <c r="E135" s="177">
        <v>0</v>
      </c>
      <c r="F135" s="178"/>
      <c r="G135" s="179"/>
      <c r="M135" s="175" t="s">
        <v>84</v>
      </c>
      <c r="O135" s="166"/>
    </row>
    <row r="136" spans="1:104">
      <c r="A136" s="174"/>
      <c r="B136" s="176"/>
      <c r="C136" s="224" t="s">
        <v>192</v>
      </c>
      <c r="D136" s="225"/>
      <c r="E136" s="177">
        <v>100.62</v>
      </c>
      <c r="F136" s="178"/>
      <c r="G136" s="179"/>
      <c r="M136" s="175" t="s">
        <v>192</v>
      </c>
      <c r="O136" s="166"/>
    </row>
    <row r="137" spans="1:104">
      <c r="A137" s="174"/>
      <c r="B137" s="176"/>
      <c r="C137" s="224" t="s">
        <v>112</v>
      </c>
      <c r="D137" s="225"/>
      <c r="E137" s="177">
        <v>0</v>
      </c>
      <c r="F137" s="178"/>
      <c r="G137" s="179"/>
      <c r="M137" s="175" t="s">
        <v>112</v>
      </c>
      <c r="O137" s="166"/>
    </row>
    <row r="138" spans="1:104" ht="22.5">
      <c r="A138" s="174"/>
      <c r="B138" s="176"/>
      <c r="C138" s="224" t="s">
        <v>121</v>
      </c>
      <c r="D138" s="225"/>
      <c r="E138" s="177">
        <v>257.70999999999998</v>
      </c>
      <c r="F138" s="178"/>
      <c r="G138" s="179"/>
      <c r="M138" s="175" t="s">
        <v>121</v>
      </c>
      <c r="O138" s="166"/>
    </row>
    <row r="139" spans="1:104">
      <c r="A139" s="174"/>
      <c r="B139" s="176"/>
      <c r="C139" s="224" t="s">
        <v>114</v>
      </c>
      <c r="D139" s="225"/>
      <c r="E139" s="177">
        <v>0</v>
      </c>
      <c r="F139" s="178"/>
      <c r="G139" s="179"/>
      <c r="M139" s="175" t="s">
        <v>114</v>
      </c>
      <c r="O139" s="166"/>
    </row>
    <row r="140" spans="1:104" ht="22.5">
      <c r="A140" s="174"/>
      <c r="B140" s="176"/>
      <c r="C140" s="224" t="s">
        <v>122</v>
      </c>
      <c r="D140" s="225"/>
      <c r="E140" s="177">
        <v>257.88</v>
      </c>
      <c r="F140" s="178"/>
      <c r="G140" s="179"/>
      <c r="M140" s="175" t="s">
        <v>122</v>
      </c>
      <c r="O140" s="166"/>
    </row>
    <row r="141" spans="1:104">
      <c r="A141" s="180"/>
      <c r="B141" s="181" t="s">
        <v>75</v>
      </c>
      <c r="C141" s="182" t="str">
        <f>CONCATENATE(B110," ",C110)</f>
        <v>95 Dokončovací konstrukce na pozemních stavbách</v>
      </c>
      <c r="D141" s="183"/>
      <c r="E141" s="184"/>
      <c r="F141" s="185"/>
      <c r="G141" s="186">
        <f>SUM(G110:G140)</f>
        <v>0</v>
      </c>
      <c r="O141" s="166">
        <v>4</v>
      </c>
      <c r="BA141" s="187">
        <f>SUM(BA110:BA140)</f>
        <v>0</v>
      </c>
      <c r="BB141" s="187">
        <f>SUM(BB110:BB140)</f>
        <v>0</v>
      </c>
      <c r="BC141" s="187">
        <f>SUM(BC110:BC140)</f>
        <v>0</v>
      </c>
      <c r="BD141" s="187">
        <f>SUM(BD110:BD140)</f>
        <v>0</v>
      </c>
      <c r="BE141" s="187">
        <f>SUM(BE110:BE140)</f>
        <v>0</v>
      </c>
    </row>
    <row r="142" spans="1:104">
      <c r="A142" s="159" t="s">
        <v>73</v>
      </c>
      <c r="B142" s="160" t="s">
        <v>196</v>
      </c>
      <c r="C142" s="161" t="s">
        <v>197</v>
      </c>
      <c r="D142" s="162"/>
      <c r="E142" s="163"/>
      <c r="F142" s="163"/>
      <c r="G142" s="164"/>
      <c r="H142" s="165"/>
      <c r="I142" s="165"/>
      <c r="O142" s="166">
        <v>1</v>
      </c>
    </row>
    <row r="143" spans="1:104">
      <c r="A143" s="167">
        <v>29</v>
      </c>
      <c r="B143" s="168" t="s">
        <v>198</v>
      </c>
      <c r="C143" s="169" t="s">
        <v>199</v>
      </c>
      <c r="D143" s="170" t="s">
        <v>91</v>
      </c>
      <c r="E143" s="171">
        <v>7.8</v>
      </c>
      <c r="F143" s="171"/>
      <c r="G143" s="172">
        <f>E143*F143</f>
        <v>0</v>
      </c>
      <c r="O143" s="166">
        <v>2</v>
      </c>
      <c r="AA143" s="142">
        <v>1</v>
      </c>
      <c r="AB143" s="142">
        <v>1</v>
      </c>
      <c r="AC143" s="142">
        <v>1</v>
      </c>
      <c r="AZ143" s="142">
        <v>1</v>
      </c>
      <c r="BA143" s="142">
        <f>IF(AZ143=1,G143,0)</f>
        <v>0</v>
      </c>
      <c r="BB143" s="142">
        <f>IF(AZ143=2,G143,0)</f>
        <v>0</v>
      </c>
      <c r="BC143" s="142">
        <f>IF(AZ143=3,G143,0)</f>
        <v>0</v>
      </c>
      <c r="BD143" s="142">
        <f>IF(AZ143=4,G143,0)</f>
        <v>0</v>
      </c>
      <c r="BE143" s="142">
        <f>IF(AZ143=5,G143,0)</f>
        <v>0</v>
      </c>
      <c r="CA143" s="173">
        <v>1</v>
      </c>
      <c r="CB143" s="173">
        <v>1</v>
      </c>
      <c r="CZ143" s="142">
        <v>6.7000000000000002E-4</v>
      </c>
    </row>
    <row r="144" spans="1:104">
      <c r="A144" s="174"/>
      <c r="B144" s="176"/>
      <c r="C144" s="224" t="s">
        <v>84</v>
      </c>
      <c r="D144" s="225"/>
      <c r="E144" s="177">
        <v>0</v>
      </c>
      <c r="F144" s="178"/>
      <c r="G144" s="179"/>
      <c r="M144" s="175" t="s">
        <v>84</v>
      </c>
      <c r="O144" s="166"/>
    </row>
    <row r="145" spans="1:104">
      <c r="A145" s="174"/>
      <c r="B145" s="176"/>
      <c r="C145" s="224" t="s">
        <v>413</v>
      </c>
      <c r="D145" s="225"/>
      <c r="E145" s="177">
        <v>7.8</v>
      </c>
      <c r="F145" s="178"/>
      <c r="G145" s="179"/>
      <c r="M145" s="175" t="s">
        <v>200</v>
      </c>
      <c r="O145" s="166"/>
    </row>
    <row r="146" spans="1:104">
      <c r="A146" s="167">
        <v>30</v>
      </c>
      <c r="B146" s="168" t="s">
        <v>201</v>
      </c>
      <c r="C146" s="169" t="s">
        <v>202</v>
      </c>
      <c r="D146" s="170" t="s">
        <v>154</v>
      </c>
      <c r="E146" s="171">
        <v>2.3010000000000002</v>
      </c>
      <c r="F146" s="171"/>
      <c r="G146" s="172">
        <f>E146*F146</f>
        <v>0</v>
      </c>
      <c r="O146" s="166">
        <v>2</v>
      </c>
      <c r="AA146" s="142">
        <v>1</v>
      </c>
      <c r="AB146" s="142">
        <v>1</v>
      </c>
      <c r="AC146" s="142">
        <v>1</v>
      </c>
      <c r="AZ146" s="142">
        <v>1</v>
      </c>
      <c r="BA146" s="142">
        <f>IF(AZ146=1,G146,0)</f>
        <v>0</v>
      </c>
      <c r="BB146" s="142">
        <f>IF(AZ146=2,G146,0)</f>
        <v>0</v>
      </c>
      <c r="BC146" s="142">
        <f>IF(AZ146=3,G146,0)</f>
        <v>0</v>
      </c>
      <c r="BD146" s="142">
        <f>IF(AZ146=4,G146,0)</f>
        <v>0</v>
      </c>
      <c r="BE146" s="142">
        <f>IF(AZ146=5,G146,0)</f>
        <v>0</v>
      </c>
      <c r="CA146" s="173">
        <v>1</v>
      </c>
      <c r="CB146" s="173">
        <v>1</v>
      </c>
      <c r="CZ146" s="142">
        <v>0</v>
      </c>
    </row>
    <row r="147" spans="1:104">
      <c r="A147" s="174"/>
      <c r="B147" s="176"/>
      <c r="C147" s="224" t="s">
        <v>84</v>
      </c>
      <c r="D147" s="225"/>
      <c r="E147" s="177">
        <v>0</v>
      </c>
      <c r="F147" s="178"/>
      <c r="G147" s="179"/>
      <c r="M147" s="175" t="s">
        <v>84</v>
      </c>
      <c r="O147" s="166"/>
    </row>
    <row r="148" spans="1:104">
      <c r="A148" s="174"/>
      <c r="B148" s="176"/>
      <c r="C148" s="224" t="s">
        <v>203</v>
      </c>
      <c r="D148" s="225"/>
      <c r="E148" s="177">
        <v>2.3010000000000002</v>
      </c>
      <c r="F148" s="178"/>
      <c r="G148" s="179"/>
      <c r="M148" s="175" t="s">
        <v>203</v>
      </c>
      <c r="O148" s="166"/>
    </row>
    <row r="149" spans="1:104">
      <c r="A149" s="167">
        <v>31</v>
      </c>
      <c r="B149" s="168" t="s">
        <v>204</v>
      </c>
      <c r="C149" s="169" t="s">
        <v>205</v>
      </c>
      <c r="D149" s="170" t="s">
        <v>91</v>
      </c>
      <c r="E149" s="171">
        <v>29.51</v>
      </c>
      <c r="F149" s="171"/>
      <c r="G149" s="172">
        <f>E149*F149</f>
        <v>0</v>
      </c>
      <c r="O149" s="166">
        <v>2</v>
      </c>
      <c r="AA149" s="142">
        <v>1</v>
      </c>
      <c r="AB149" s="142">
        <v>1</v>
      </c>
      <c r="AC149" s="142">
        <v>1</v>
      </c>
      <c r="AZ149" s="142">
        <v>1</v>
      </c>
      <c r="BA149" s="142">
        <f>IF(AZ149=1,G149,0)</f>
        <v>0</v>
      </c>
      <c r="BB149" s="142">
        <f>IF(AZ149=2,G149,0)</f>
        <v>0</v>
      </c>
      <c r="BC149" s="142">
        <f>IF(AZ149=3,G149,0)</f>
        <v>0</v>
      </c>
      <c r="BD149" s="142">
        <f>IF(AZ149=4,G149,0)</f>
        <v>0</v>
      </c>
      <c r="BE149" s="142">
        <f>IF(AZ149=5,G149,0)</f>
        <v>0</v>
      </c>
      <c r="CA149" s="173">
        <v>1</v>
      </c>
      <c r="CB149" s="173">
        <v>1</v>
      </c>
      <c r="CZ149" s="142">
        <v>0</v>
      </c>
    </row>
    <row r="150" spans="1:104">
      <c r="A150" s="174"/>
      <c r="B150" s="176"/>
      <c r="C150" s="224" t="s">
        <v>84</v>
      </c>
      <c r="D150" s="225"/>
      <c r="E150" s="177">
        <v>0</v>
      </c>
      <c r="F150" s="178"/>
      <c r="G150" s="179"/>
      <c r="M150" s="175" t="s">
        <v>84</v>
      </c>
      <c r="O150" s="166"/>
    </row>
    <row r="151" spans="1:104">
      <c r="A151" s="174"/>
      <c r="B151" s="176"/>
      <c r="C151" s="224" t="s">
        <v>431</v>
      </c>
      <c r="D151" s="225"/>
      <c r="E151" s="177">
        <v>29.51</v>
      </c>
      <c r="F151" s="178"/>
      <c r="G151" s="179"/>
      <c r="M151" s="175" t="s">
        <v>163</v>
      </c>
      <c r="O151" s="166"/>
    </row>
    <row r="152" spans="1:104">
      <c r="A152" s="167">
        <v>32</v>
      </c>
      <c r="B152" s="168" t="s">
        <v>206</v>
      </c>
      <c r="C152" s="169" t="s">
        <v>207</v>
      </c>
      <c r="D152" s="170" t="s">
        <v>154</v>
      </c>
      <c r="E152" s="171">
        <v>0.18</v>
      </c>
      <c r="F152" s="171"/>
      <c r="G152" s="172">
        <f>E152*F152</f>
        <v>0</v>
      </c>
      <c r="O152" s="166">
        <v>2</v>
      </c>
      <c r="AA152" s="142">
        <v>1</v>
      </c>
      <c r="AB152" s="142">
        <v>1</v>
      </c>
      <c r="AC152" s="142">
        <v>1</v>
      </c>
      <c r="AZ152" s="142">
        <v>1</v>
      </c>
      <c r="BA152" s="142">
        <f>IF(AZ152=1,G152,0)</f>
        <v>0</v>
      </c>
      <c r="BB152" s="142">
        <f>IF(AZ152=2,G152,0)</f>
        <v>0</v>
      </c>
      <c r="BC152" s="142">
        <f>IF(AZ152=3,G152,0)</f>
        <v>0</v>
      </c>
      <c r="BD152" s="142">
        <f>IF(AZ152=4,G152,0)</f>
        <v>0</v>
      </c>
      <c r="BE152" s="142">
        <f>IF(AZ152=5,G152,0)</f>
        <v>0</v>
      </c>
      <c r="CA152" s="173">
        <v>1</v>
      </c>
      <c r="CB152" s="173">
        <v>1</v>
      </c>
      <c r="CZ152" s="142">
        <v>0</v>
      </c>
    </row>
    <row r="153" spans="1:104">
      <c r="A153" s="174"/>
      <c r="B153" s="176"/>
      <c r="C153" s="224" t="s">
        <v>208</v>
      </c>
      <c r="D153" s="225"/>
      <c r="E153" s="177">
        <v>0.18</v>
      </c>
      <c r="F153" s="178"/>
      <c r="G153" s="179"/>
      <c r="M153" s="175" t="s">
        <v>208</v>
      </c>
      <c r="O153" s="166"/>
    </row>
    <row r="154" spans="1:104">
      <c r="A154" s="167">
        <v>33</v>
      </c>
      <c r="B154" s="168" t="s">
        <v>209</v>
      </c>
      <c r="C154" s="169" t="s">
        <v>210</v>
      </c>
      <c r="D154" s="170" t="s">
        <v>91</v>
      </c>
      <c r="E154" s="171">
        <v>35</v>
      </c>
      <c r="F154" s="171"/>
      <c r="G154" s="172">
        <f>E154*F154</f>
        <v>0</v>
      </c>
      <c r="O154" s="166">
        <v>2</v>
      </c>
      <c r="AA154" s="142">
        <v>1</v>
      </c>
      <c r="AB154" s="142">
        <v>1</v>
      </c>
      <c r="AC154" s="142">
        <v>1</v>
      </c>
      <c r="AZ154" s="142">
        <v>1</v>
      </c>
      <c r="BA154" s="142">
        <f>IF(AZ154=1,G154,0)</f>
        <v>0</v>
      </c>
      <c r="BB154" s="142">
        <f>IF(AZ154=2,G154,0)</f>
        <v>0</v>
      </c>
      <c r="BC154" s="142">
        <f>IF(AZ154=3,G154,0)</f>
        <v>0</v>
      </c>
      <c r="BD154" s="142">
        <f>IF(AZ154=4,G154,0)</f>
        <v>0</v>
      </c>
      <c r="BE154" s="142">
        <f>IF(AZ154=5,G154,0)</f>
        <v>0</v>
      </c>
      <c r="CA154" s="173">
        <v>1</v>
      </c>
      <c r="CB154" s="173">
        <v>1</v>
      </c>
      <c r="CZ154" s="142">
        <v>1.17E-3</v>
      </c>
    </row>
    <row r="155" spans="1:104">
      <c r="A155" s="174"/>
      <c r="B155" s="176"/>
      <c r="C155" s="224" t="s">
        <v>84</v>
      </c>
      <c r="D155" s="225"/>
      <c r="E155" s="177">
        <v>0</v>
      </c>
      <c r="F155" s="178"/>
      <c r="G155" s="179"/>
      <c r="M155" s="175" t="s">
        <v>84</v>
      </c>
      <c r="O155" s="166"/>
    </row>
    <row r="156" spans="1:104">
      <c r="A156" s="174"/>
      <c r="B156" s="176"/>
      <c r="C156" s="224" t="s">
        <v>211</v>
      </c>
      <c r="D156" s="225"/>
      <c r="E156" s="177">
        <v>4.1369999999999996</v>
      </c>
      <c r="F156" s="178"/>
      <c r="G156" s="179"/>
      <c r="M156" s="175" t="s">
        <v>211</v>
      </c>
      <c r="O156" s="166"/>
    </row>
    <row r="157" spans="1:104">
      <c r="A157" s="174"/>
      <c r="B157" s="176"/>
      <c r="C157" s="224" t="s">
        <v>212</v>
      </c>
      <c r="D157" s="225"/>
      <c r="E157" s="177">
        <v>1.5760000000000001</v>
      </c>
      <c r="F157" s="178"/>
      <c r="G157" s="179"/>
      <c r="M157" s="175" t="s">
        <v>212</v>
      </c>
      <c r="O157" s="166"/>
    </row>
    <row r="158" spans="1:104">
      <c r="A158" s="174"/>
      <c r="B158" s="176"/>
      <c r="C158" s="224" t="s">
        <v>414</v>
      </c>
      <c r="D158" s="225"/>
      <c r="E158" s="177">
        <v>2.9</v>
      </c>
      <c r="F158" s="178"/>
      <c r="G158" s="179"/>
      <c r="M158" s="175"/>
      <c r="O158" s="166"/>
    </row>
    <row r="159" spans="1:104">
      <c r="A159" s="174"/>
      <c r="B159" s="176"/>
      <c r="C159" s="224" t="s">
        <v>415</v>
      </c>
      <c r="D159" s="225"/>
      <c r="E159" s="177">
        <v>26.4</v>
      </c>
      <c r="F159" s="178"/>
      <c r="G159" s="179"/>
      <c r="M159" s="175"/>
      <c r="O159" s="166"/>
    </row>
    <row r="160" spans="1:104">
      <c r="A160" s="167">
        <v>34</v>
      </c>
      <c r="B160" s="168" t="s">
        <v>213</v>
      </c>
      <c r="C160" s="169" t="s">
        <v>214</v>
      </c>
      <c r="D160" s="170" t="s">
        <v>149</v>
      </c>
      <c r="E160" s="171">
        <v>1</v>
      </c>
      <c r="F160" s="171"/>
      <c r="G160" s="172">
        <f>E160*F160</f>
        <v>0</v>
      </c>
      <c r="O160" s="166">
        <v>2</v>
      </c>
      <c r="AA160" s="142">
        <v>12</v>
      </c>
      <c r="AB160" s="142">
        <v>0</v>
      </c>
      <c r="AC160" s="142">
        <v>6</v>
      </c>
      <c r="AZ160" s="142">
        <v>1</v>
      </c>
      <c r="BA160" s="142">
        <f>IF(AZ160=1,G160,0)</f>
        <v>0</v>
      </c>
      <c r="BB160" s="142">
        <f>IF(AZ160=2,G160,0)</f>
        <v>0</v>
      </c>
      <c r="BC160" s="142">
        <f>IF(AZ160=3,G160,0)</f>
        <v>0</v>
      </c>
      <c r="BD160" s="142">
        <f>IF(AZ160=4,G160,0)</f>
        <v>0</v>
      </c>
      <c r="BE160" s="142">
        <f>IF(AZ160=5,G160,0)</f>
        <v>0</v>
      </c>
      <c r="CA160" s="173">
        <v>12</v>
      </c>
      <c r="CB160" s="173">
        <v>0</v>
      </c>
      <c r="CZ160" s="142">
        <v>0</v>
      </c>
    </row>
    <row r="161" spans="1:104">
      <c r="A161" s="180"/>
      <c r="B161" s="181" t="s">
        <v>75</v>
      </c>
      <c r="C161" s="182" t="str">
        <f>CONCATENATE(B142," ",C142)</f>
        <v>96 Bourání konstrukcí</v>
      </c>
      <c r="D161" s="183"/>
      <c r="E161" s="184"/>
      <c r="F161" s="185"/>
      <c r="G161" s="186">
        <f>SUM(G142:G160)</f>
        <v>0</v>
      </c>
      <c r="O161" s="166">
        <v>4</v>
      </c>
      <c r="BA161" s="187">
        <f>SUM(BA142:BA160)</f>
        <v>0</v>
      </c>
      <c r="BB161" s="187">
        <f>SUM(BB142:BB160)</f>
        <v>0</v>
      </c>
      <c r="BC161" s="187">
        <f>SUM(BC142:BC160)</f>
        <v>0</v>
      </c>
      <c r="BD161" s="187">
        <f>SUM(BD142:BD160)</f>
        <v>0</v>
      </c>
      <c r="BE161" s="187">
        <f>SUM(BE142:BE160)</f>
        <v>0</v>
      </c>
    </row>
    <row r="162" spans="1:104">
      <c r="A162" s="159" t="s">
        <v>73</v>
      </c>
      <c r="B162" s="160" t="s">
        <v>215</v>
      </c>
      <c r="C162" s="161" t="s">
        <v>216</v>
      </c>
      <c r="D162" s="162"/>
      <c r="E162" s="163"/>
      <c r="F162" s="163"/>
      <c r="G162" s="164"/>
      <c r="H162" s="165"/>
      <c r="I162" s="165"/>
      <c r="O162" s="166">
        <v>1</v>
      </c>
    </row>
    <row r="163" spans="1:104">
      <c r="A163" s="167">
        <v>35</v>
      </c>
      <c r="B163" s="168" t="s">
        <v>217</v>
      </c>
      <c r="C163" s="169" t="s">
        <v>218</v>
      </c>
      <c r="D163" s="170" t="s">
        <v>91</v>
      </c>
      <c r="E163" s="171">
        <v>3.6</v>
      </c>
      <c r="F163" s="171"/>
      <c r="G163" s="172">
        <f>E163*F163</f>
        <v>0</v>
      </c>
      <c r="O163" s="166">
        <v>2</v>
      </c>
      <c r="AA163" s="142">
        <v>1</v>
      </c>
      <c r="AB163" s="142">
        <v>1</v>
      </c>
      <c r="AC163" s="142">
        <v>1</v>
      </c>
      <c r="AZ163" s="142">
        <v>1</v>
      </c>
      <c r="BA163" s="142">
        <f>IF(AZ163=1,G163,0)</f>
        <v>0</v>
      </c>
      <c r="BB163" s="142">
        <f>IF(AZ163=2,G163,0)</f>
        <v>0</v>
      </c>
      <c r="BC163" s="142">
        <f>IF(AZ163=3,G163,0)</f>
        <v>0</v>
      </c>
      <c r="BD163" s="142">
        <f>IF(AZ163=4,G163,0)</f>
        <v>0</v>
      </c>
      <c r="BE163" s="142">
        <f>IF(AZ163=5,G163,0)</f>
        <v>0</v>
      </c>
      <c r="CA163" s="173">
        <v>1</v>
      </c>
      <c r="CB163" s="173">
        <v>1</v>
      </c>
      <c r="CZ163" s="142">
        <v>5.4000000000000001E-4</v>
      </c>
    </row>
    <row r="164" spans="1:104">
      <c r="A164" s="174"/>
      <c r="B164" s="176"/>
      <c r="C164" s="224" t="s">
        <v>84</v>
      </c>
      <c r="D164" s="225"/>
      <c r="E164" s="177">
        <v>0</v>
      </c>
      <c r="F164" s="178"/>
      <c r="G164" s="179"/>
      <c r="M164" s="175" t="s">
        <v>84</v>
      </c>
      <c r="O164" s="166"/>
    </row>
    <row r="165" spans="1:104">
      <c r="A165" s="174"/>
      <c r="B165" s="176"/>
      <c r="C165" s="224" t="s">
        <v>219</v>
      </c>
      <c r="D165" s="225"/>
      <c r="E165" s="177">
        <v>3.6</v>
      </c>
      <c r="F165" s="178"/>
      <c r="G165" s="179"/>
      <c r="M165" s="175" t="s">
        <v>219</v>
      </c>
      <c r="O165" s="166"/>
    </row>
    <row r="166" spans="1:104">
      <c r="A166" s="167">
        <v>36</v>
      </c>
      <c r="B166" s="168" t="s">
        <v>220</v>
      </c>
      <c r="C166" s="169" t="s">
        <v>221</v>
      </c>
      <c r="D166" s="170" t="s">
        <v>154</v>
      </c>
      <c r="E166" s="171">
        <v>3.56E-2</v>
      </c>
      <c r="F166" s="171"/>
      <c r="G166" s="172">
        <f>E166*F166</f>
        <v>0</v>
      </c>
      <c r="O166" s="166">
        <v>2</v>
      </c>
      <c r="AA166" s="142">
        <v>1</v>
      </c>
      <c r="AB166" s="142">
        <v>1</v>
      </c>
      <c r="AC166" s="142">
        <v>1</v>
      </c>
      <c r="AZ166" s="142">
        <v>1</v>
      </c>
      <c r="BA166" s="142">
        <f>IF(AZ166=1,G166,0)</f>
        <v>0</v>
      </c>
      <c r="BB166" s="142">
        <f>IF(AZ166=2,G166,0)</f>
        <v>0</v>
      </c>
      <c r="BC166" s="142">
        <f>IF(AZ166=3,G166,0)</f>
        <v>0</v>
      </c>
      <c r="BD166" s="142">
        <f>IF(AZ166=4,G166,0)</f>
        <v>0</v>
      </c>
      <c r="BE166" s="142">
        <f>IF(AZ166=5,G166,0)</f>
        <v>0</v>
      </c>
      <c r="CA166" s="173">
        <v>1</v>
      </c>
      <c r="CB166" s="173">
        <v>1</v>
      </c>
      <c r="CZ166" s="142">
        <v>1.82E-3</v>
      </c>
    </row>
    <row r="167" spans="1:104">
      <c r="A167" s="174"/>
      <c r="B167" s="176"/>
      <c r="C167" s="224" t="s">
        <v>222</v>
      </c>
      <c r="D167" s="225"/>
      <c r="E167" s="177">
        <v>0</v>
      </c>
      <c r="F167" s="178"/>
      <c r="G167" s="179"/>
      <c r="M167" s="175" t="s">
        <v>222</v>
      </c>
      <c r="O167" s="166"/>
    </row>
    <row r="168" spans="1:104">
      <c r="A168" s="174"/>
      <c r="B168" s="176"/>
      <c r="C168" s="224" t="s">
        <v>223</v>
      </c>
      <c r="D168" s="225"/>
      <c r="E168" s="177">
        <v>3.56E-2</v>
      </c>
      <c r="F168" s="178"/>
      <c r="G168" s="179"/>
      <c r="M168" s="175" t="s">
        <v>223</v>
      </c>
      <c r="O168" s="166"/>
    </row>
    <row r="169" spans="1:104">
      <c r="A169" s="167">
        <v>37</v>
      </c>
      <c r="B169" s="168" t="s">
        <v>224</v>
      </c>
      <c r="C169" s="169" t="s">
        <v>225</v>
      </c>
      <c r="D169" s="170" t="s">
        <v>226</v>
      </c>
      <c r="E169" s="171">
        <v>2.6</v>
      </c>
      <c r="F169" s="171"/>
      <c r="G169" s="172">
        <f>E169*F169</f>
        <v>0</v>
      </c>
      <c r="O169" s="166">
        <v>2</v>
      </c>
      <c r="AA169" s="142">
        <v>1</v>
      </c>
      <c r="AB169" s="142">
        <v>1</v>
      </c>
      <c r="AC169" s="142">
        <v>1</v>
      </c>
      <c r="AZ169" s="142">
        <v>1</v>
      </c>
      <c r="BA169" s="142">
        <f>IF(AZ169=1,G169,0)</f>
        <v>0</v>
      </c>
      <c r="BB169" s="142">
        <f>IF(AZ169=2,G169,0)</f>
        <v>0</v>
      </c>
      <c r="BC169" s="142">
        <f>IF(AZ169=3,G169,0)</f>
        <v>0</v>
      </c>
      <c r="BD169" s="142">
        <f>IF(AZ169=4,G169,0)</f>
        <v>0</v>
      </c>
      <c r="BE169" s="142">
        <f>IF(AZ169=5,G169,0)</f>
        <v>0</v>
      </c>
      <c r="CA169" s="173">
        <v>1</v>
      </c>
      <c r="CB169" s="173">
        <v>1</v>
      </c>
      <c r="CZ169" s="142">
        <v>0</v>
      </c>
    </row>
    <row r="170" spans="1:104">
      <c r="A170" s="174"/>
      <c r="B170" s="176"/>
      <c r="C170" s="224" t="s">
        <v>84</v>
      </c>
      <c r="D170" s="225"/>
      <c r="E170" s="177">
        <v>0</v>
      </c>
      <c r="F170" s="178"/>
      <c r="G170" s="179"/>
      <c r="M170" s="175" t="s">
        <v>84</v>
      </c>
      <c r="O170" s="166"/>
    </row>
    <row r="171" spans="1:104">
      <c r="A171" s="174"/>
      <c r="B171" s="176"/>
      <c r="C171" s="224" t="s">
        <v>227</v>
      </c>
      <c r="D171" s="225"/>
      <c r="E171" s="177">
        <v>2.6</v>
      </c>
      <c r="F171" s="178"/>
      <c r="G171" s="179"/>
      <c r="M171" s="175" t="s">
        <v>227</v>
      </c>
      <c r="O171" s="166"/>
    </row>
    <row r="172" spans="1:104">
      <c r="A172" s="167">
        <v>38</v>
      </c>
      <c r="B172" s="168" t="s">
        <v>228</v>
      </c>
      <c r="C172" s="169" t="s">
        <v>229</v>
      </c>
      <c r="D172" s="170" t="s">
        <v>91</v>
      </c>
      <c r="E172" s="171">
        <v>861.71</v>
      </c>
      <c r="F172" s="171"/>
      <c r="G172" s="172">
        <f>E172*F172</f>
        <v>0</v>
      </c>
      <c r="O172" s="166">
        <v>2</v>
      </c>
      <c r="AA172" s="142">
        <v>1</v>
      </c>
      <c r="AB172" s="142">
        <v>1</v>
      </c>
      <c r="AC172" s="142">
        <v>1</v>
      </c>
      <c r="AZ172" s="142">
        <v>1</v>
      </c>
      <c r="BA172" s="142">
        <f>IF(AZ172=1,G172,0)</f>
        <v>0</v>
      </c>
      <c r="BB172" s="142">
        <f>IF(AZ172=2,G172,0)</f>
        <v>0</v>
      </c>
      <c r="BC172" s="142">
        <f>IF(AZ172=3,G172,0)</f>
        <v>0</v>
      </c>
      <c r="BD172" s="142">
        <f>IF(AZ172=4,G172,0)</f>
        <v>0</v>
      </c>
      <c r="BE172" s="142">
        <f>IF(AZ172=5,G172,0)</f>
        <v>0</v>
      </c>
      <c r="CA172" s="173">
        <v>1</v>
      </c>
      <c r="CB172" s="173">
        <v>1</v>
      </c>
      <c r="CZ172" s="142">
        <v>0</v>
      </c>
    </row>
    <row r="173" spans="1:104">
      <c r="A173" s="174"/>
      <c r="B173" s="176"/>
      <c r="C173" s="224" t="s">
        <v>109</v>
      </c>
      <c r="D173" s="225"/>
      <c r="E173" s="177">
        <v>0</v>
      </c>
      <c r="F173" s="178"/>
      <c r="G173" s="179"/>
      <c r="M173" s="175" t="s">
        <v>109</v>
      </c>
      <c r="O173" s="166"/>
    </row>
    <row r="174" spans="1:104" ht="33.75">
      <c r="A174" s="174"/>
      <c r="B174" s="176"/>
      <c r="C174" s="224" t="s">
        <v>119</v>
      </c>
      <c r="D174" s="225"/>
      <c r="E174" s="177">
        <v>222.49</v>
      </c>
      <c r="F174" s="178"/>
      <c r="G174" s="179"/>
      <c r="M174" s="175" t="s">
        <v>119</v>
      </c>
      <c r="O174" s="166"/>
    </row>
    <row r="175" spans="1:104">
      <c r="A175" s="174"/>
      <c r="B175" s="176"/>
      <c r="C175" s="224" t="s">
        <v>84</v>
      </c>
      <c r="D175" s="225"/>
      <c r="E175" s="177">
        <v>0</v>
      </c>
      <c r="F175" s="178"/>
      <c r="G175" s="179"/>
      <c r="M175" s="175" t="s">
        <v>84</v>
      </c>
      <c r="O175" s="166"/>
    </row>
    <row r="176" spans="1:104" ht="22.5">
      <c r="A176" s="174"/>
      <c r="B176" s="176"/>
      <c r="C176" s="224" t="s">
        <v>120</v>
      </c>
      <c r="D176" s="225"/>
      <c r="E176" s="177">
        <v>123.63</v>
      </c>
      <c r="F176" s="178"/>
      <c r="G176" s="179"/>
      <c r="M176" s="175" t="s">
        <v>120</v>
      </c>
      <c r="O176" s="166"/>
    </row>
    <row r="177" spans="1:104">
      <c r="A177" s="174"/>
      <c r="B177" s="176"/>
      <c r="C177" s="224" t="s">
        <v>112</v>
      </c>
      <c r="D177" s="225"/>
      <c r="E177" s="177">
        <v>0</v>
      </c>
      <c r="F177" s="178"/>
      <c r="G177" s="179"/>
      <c r="M177" s="175" t="s">
        <v>112</v>
      </c>
      <c r="O177" s="166"/>
    </row>
    <row r="178" spans="1:104" ht="22.5">
      <c r="A178" s="174"/>
      <c r="B178" s="176"/>
      <c r="C178" s="224" t="s">
        <v>121</v>
      </c>
      <c r="D178" s="225"/>
      <c r="E178" s="177">
        <v>257.70999999999998</v>
      </c>
      <c r="F178" s="178"/>
      <c r="G178" s="179"/>
      <c r="M178" s="175" t="s">
        <v>121</v>
      </c>
      <c r="O178" s="166"/>
    </row>
    <row r="179" spans="1:104">
      <c r="A179" s="174"/>
      <c r="B179" s="176"/>
      <c r="C179" s="224" t="s">
        <v>114</v>
      </c>
      <c r="D179" s="225"/>
      <c r="E179" s="177">
        <v>0</v>
      </c>
      <c r="F179" s="178"/>
      <c r="G179" s="179"/>
      <c r="M179" s="175" t="s">
        <v>114</v>
      </c>
      <c r="O179" s="166"/>
    </row>
    <row r="180" spans="1:104" ht="22.5">
      <c r="A180" s="174"/>
      <c r="B180" s="176"/>
      <c r="C180" s="224" t="s">
        <v>122</v>
      </c>
      <c r="D180" s="225"/>
      <c r="E180" s="177">
        <v>257.88</v>
      </c>
      <c r="F180" s="178"/>
      <c r="G180" s="179"/>
      <c r="M180" s="175" t="s">
        <v>122</v>
      </c>
      <c r="O180" s="166"/>
    </row>
    <row r="181" spans="1:104">
      <c r="A181" s="167">
        <v>39</v>
      </c>
      <c r="B181" s="168" t="s">
        <v>230</v>
      </c>
      <c r="C181" s="169" t="s">
        <v>231</v>
      </c>
      <c r="D181" s="170" t="s">
        <v>91</v>
      </c>
      <c r="E181" s="171">
        <v>2505.0668000000001</v>
      </c>
      <c r="F181" s="171"/>
      <c r="G181" s="172">
        <f>E181*F181</f>
        <v>0</v>
      </c>
      <c r="O181" s="166">
        <v>2</v>
      </c>
      <c r="AA181" s="142">
        <v>1</v>
      </c>
      <c r="AB181" s="142">
        <v>1</v>
      </c>
      <c r="AC181" s="142">
        <v>1</v>
      </c>
      <c r="AZ181" s="142">
        <v>1</v>
      </c>
      <c r="BA181" s="142">
        <f>IF(AZ181=1,G181,0)</f>
        <v>0</v>
      </c>
      <c r="BB181" s="142">
        <f>IF(AZ181=2,G181,0)</f>
        <v>0</v>
      </c>
      <c r="BC181" s="142">
        <f>IF(AZ181=3,G181,0)</f>
        <v>0</v>
      </c>
      <c r="BD181" s="142">
        <f>IF(AZ181=4,G181,0)</f>
        <v>0</v>
      </c>
      <c r="BE181" s="142">
        <f>IF(AZ181=5,G181,0)</f>
        <v>0</v>
      </c>
      <c r="CA181" s="173">
        <v>1</v>
      </c>
      <c r="CB181" s="173">
        <v>1</v>
      </c>
      <c r="CZ181" s="142">
        <v>0</v>
      </c>
    </row>
    <row r="182" spans="1:104">
      <c r="A182" s="174"/>
      <c r="B182" s="176"/>
      <c r="C182" s="224" t="s">
        <v>109</v>
      </c>
      <c r="D182" s="225"/>
      <c r="E182" s="177">
        <v>0</v>
      </c>
      <c r="F182" s="178"/>
      <c r="G182" s="179"/>
      <c r="M182" s="175" t="s">
        <v>109</v>
      </c>
      <c r="O182" s="166"/>
    </row>
    <row r="183" spans="1:104" ht="22.5">
      <c r="A183" s="174"/>
      <c r="B183" s="176"/>
      <c r="C183" s="224" t="s">
        <v>127</v>
      </c>
      <c r="D183" s="225"/>
      <c r="E183" s="177">
        <v>264.81119999999999</v>
      </c>
      <c r="F183" s="178"/>
      <c r="G183" s="179"/>
      <c r="M183" s="175" t="s">
        <v>127</v>
      </c>
      <c r="O183" s="166"/>
    </row>
    <row r="184" spans="1:104" ht="33.75">
      <c r="A184" s="174"/>
      <c r="B184" s="176"/>
      <c r="C184" s="224" t="s">
        <v>128</v>
      </c>
      <c r="D184" s="225"/>
      <c r="E184" s="177">
        <v>465.71339999999998</v>
      </c>
      <c r="F184" s="178"/>
      <c r="G184" s="179"/>
      <c r="M184" s="175" t="s">
        <v>128</v>
      </c>
      <c r="O184" s="166"/>
    </row>
    <row r="185" spans="1:104">
      <c r="A185" s="174"/>
      <c r="B185" s="176"/>
      <c r="C185" s="224" t="s">
        <v>84</v>
      </c>
      <c r="D185" s="225"/>
      <c r="E185" s="177">
        <v>0</v>
      </c>
      <c r="F185" s="178"/>
      <c r="G185" s="179"/>
      <c r="M185" s="175" t="s">
        <v>84</v>
      </c>
      <c r="O185" s="166"/>
    </row>
    <row r="186" spans="1:104" ht="22.5">
      <c r="A186" s="174"/>
      <c r="B186" s="176"/>
      <c r="C186" s="224" t="s">
        <v>129</v>
      </c>
      <c r="D186" s="225"/>
      <c r="E186" s="177">
        <v>385.72800000000001</v>
      </c>
      <c r="F186" s="178"/>
      <c r="G186" s="179"/>
      <c r="M186" s="175" t="s">
        <v>129</v>
      </c>
      <c r="O186" s="166"/>
    </row>
    <row r="187" spans="1:104">
      <c r="A187" s="174"/>
      <c r="B187" s="176"/>
      <c r="C187" s="224" t="s">
        <v>112</v>
      </c>
      <c r="D187" s="225"/>
      <c r="E187" s="177">
        <v>0</v>
      </c>
      <c r="F187" s="178"/>
      <c r="G187" s="179"/>
      <c r="M187" s="175" t="s">
        <v>112</v>
      </c>
      <c r="O187" s="166"/>
    </row>
    <row r="188" spans="1:104" ht="33.75">
      <c r="A188" s="174"/>
      <c r="B188" s="176"/>
      <c r="C188" s="224" t="s">
        <v>130</v>
      </c>
      <c r="D188" s="225"/>
      <c r="E188" s="177">
        <v>703.47919999999999</v>
      </c>
      <c r="F188" s="178"/>
      <c r="G188" s="179"/>
      <c r="M188" s="175" t="s">
        <v>130</v>
      </c>
      <c r="O188" s="166"/>
    </row>
    <row r="189" spans="1:104">
      <c r="A189" s="174"/>
      <c r="B189" s="176"/>
      <c r="C189" s="224" t="s">
        <v>114</v>
      </c>
      <c r="D189" s="225"/>
      <c r="E189" s="177">
        <v>0</v>
      </c>
      <c r="F189" s="178"/>
      <c r="G189" s="179"/>
      <c r="M189" s="175" t="s">
        <v>114</v>
      </c>
      <c r="O189" s="166"/>
    </row>
    <row r="190" spans="1:104" ht="33.75">
      <c r="A190" s="174"/>
      <c r="B190" s="176"/>
      <c r="C190" s="224" t="s">
        <v>131</v>
      </c>
      <c r="D190" s="225"/>
      <c r="E190" s="177">
        <v>685.33500000000004</v>
      </c>
      <c r="F190" s="178"/>
      <c r="G190" s="179"/>
      <c r="M190" s="175" t="s">
        <v>131</v>
      </c>
      <c r="O190" s="166"/>
    </row>
    <row r="191" spans="1:104">
      <c r="A191" s="167">
        <v>40</v>
      </c>
      <c r="B191" s="168" t="s">
        <v>232</v>
      </c>
      <c r="C191" s="169" t="s">
        <v>233</v>
      </c>
      <c r="D191" s="170" t="s">
        <v>91</v>
      </c>
      <c r="E191" s="171">
        <v>36.655999999999999</v>
      </c>
      <c r="F191" s="171"/>
      <c r="G191" s="172">
        <f>E191*F191</f>
        <v>0</v>
      </c>
      <c r="O191" s="166">
        <v>2</v>
      </c>
      <c r="AA191" s="142">
        <v>1</v>
      </c>
      <c r="AB191" s="142">
        <v>1</v>
      </c>
      <c r="AC191" s="142">
        <v>1</v>
      </c>
      <c r="AZ191" s="142">
        <v>1</v>
      </c>
      <c r="BA191" s="142">
        <f>IF(AZ191=1,G191,0)</f>
        <v>0</v>
      </c>
      <c r="BB191" s="142">
        <f>IF(AZ191=2,G191,0)</f>
        <v>0</v>
      </c>
      <c r="BC191" s="142">
        <f>IF(AZ191=3,G191,0)</f>
        <v>0</v>
      </c>
      <c r="BD191" s="142">
        <f>IF(AZ191=4,G191,0)</f>
        <v>0</v>
      </c>
      <c r="BE191" s="142">
        <f>IF(AZ191=5,G191,0)</f>
        <v>0</v>
      </c>
      <c r="CA191" s="173">
        <v>1</v>
      </c>
      <c r="CB191" s="173">
        <v>1</v>
      </c>
      <c r="CZ191" s="142">
        <v>0</v>
      </c>
    </row>
    <row r="192" spans="1:104">
      <c r="A192" s="174"/>
      <c r="B192" s="176"/>
      <c r="C192" s="224" t="s">
        <v>112</v>
      </c>
      <c r="D192" s="225"/>
      <c r="E192" s="177">
        <v>0</v>
      </c>
      <c r="F192" s="178"/>
      <c r="G192" s="179"/>
      <c r="M192" s="175" t="s">
        <v>112</v>
      </c>
      <c r="O192" s="166"/>
    </row>
    <row r="193" spans="1:104">
      <c r="A193" s="174"/>
      <c r="B193" s="176"/>
      <c r="C193" s="224" t="s">
        <v>136</v>
      </c>
      <c r="D193" s="225"/>
      <c r="E193" s="177">
        <v>17.815999999999999</v>
      </c>
      <c r="F193" s="178"/>
      <c r="G193" s="179"/>
      <c r="M193" s="175" t="s">
        <v>136</v>
      </c>
      <c r="O193" s="166"/>
    </row>
    <row r="194" spans="1:104">
      <c r="A194" s="174"/>
      <c r="B194" s="176"/>
      <c r="C194" s="224" t="s">
        <v>114</v>
      </c>
      <c r="D194" s="225"/>
      <c r="E194" s="177">
        <v>0</v>
      </c>
      <c r="F194" s="178"/>
      <c r="G194" s="179"/>
      <c r="M194" s="175" t="s">
        <v>114</v>
      </c>
      <c r="O194" s="166"/>
    </row>
    <row r="195" spans="1:104">
      <c r="A195" s="174"/>
      <c r="B195" s="176"/>
      <c r="C195" s="224" t="s">
        <v>137</v>
      </c>
      <c r="D195" s="225"/>
      <c r="E195" s="177">
        <v>18.84</v>
      </c>
      <c r="F195" s="178"/>
      <c r="G195" s="179"/>
      <c r="M195" s="175" t="s">
        <v>137</v>
      </c>
      <c r="O195" s="166"/>
    </row>
    <row r="196" spans="1:104">
      <c r="A196" s="167">
        <v>41</v>
      </c>
      <c r="B196" s="168" t="s">
        <v>234</v>
      </c>
      <c r="C196" s="169" t="s">
        <v>235</v>
      </c>
      <c r="D196" s="170" t="s">
        <v>91</v>
      </c>
      <c r="E196" s="171">
        <v>15.401</v>
      </c>
      <c r="F196" s="171"/>
      <c r="G196" s="172">
        <f>E196*F196</f>
        <v>0</v>
      </c>
      <c r="O196" s="166">
        <v>2</v>
      </c>
      <c r="AA196" s="142">
        <v>1</v>
      </c>
      <c r="AB196" s="142">
        <v>1</v>
      </c>
      <c r="AC196" s="142">
        <v>1</v>
      </c>
      <c r="AZ196" s="142">
        <v>1</v>
      </c>
      <c r="BA196" s="142">
        <f>IF(AZ196=1,G196,0)</f>
        <v>0</v>
      </c>
      <c r="BB196" s="142">
        <f>IF(AZ196=2,G196,0)</f>
        <v>0</v>
      </c>
      <c r="BC196" s="142">
        <f>IF(AZ196=3,G196,0)</f>
        <v>0</v>
      </c>
      <c r="BD196" s="142">
        <f>IF(AZ196=4,G196,0)</f>
        <v>0</v>
      </c>
      <c r="BE196" s="142">
        <f>IF(AZ196=5,G196,0)</f>
        <v>0</v>
      </c>
      <c r="CA196" s="173">
        <v>1</v>
      </c>
      <c r="CB196" s="173">
        <v>1</v>
      </c>
      <c r="CZ196" s="142">
        <v>0</v>
      </c>
    </row>
    <row r="197" spans="1:104">
      <c r="A197" s="174"/>
      <c r="B197" s="176"/>
      <c r="C197" s="224" t="s">
        <v>84</v>
      </c>
      <c r="D197" s="225"/>
      <c r="E197" s="177">
        <v>0</v>
      </c>
      <c r="F197" s="178"/>
      <c r="G197" s="179"/>
      <c r="M197" s="175" t="s">
        <v>84</v>
      </c>
      <c r="O197" s="166"/>
    </row>
    <row r="198" spans="1:104">
      <c r="A198" s="174"/>
      <c r="B198" s="176"/>
      <c r="C198" s="224" t="s">
        <v>236</v>
      </c>
      <c r="D198" s="225"/>
      <c r="E198" s="177">
        <v>15.401</v>
      </c>
      <c r="F198" s="178"/>
      <c r="G198" s="179"/>
      <c r="M198" s="175" t="s">
        <v>236</v>
      </c>
      <c r="O198" s="166"/>
    </row>
    <row r="199" spans="1:104">
      <c r="A199" s="167">
        <v>42</v>
      </c>
      <c r="B199" s="168" t="s">
        <v>237</v>
      </c>
      <c r="C199" s="169" t="s">
        <v>238</v>
      </c>
      <c r="D199" s="170" t="s">
        <v>91</v>
      </c>
      <c r="E199" s="171">
        <v>15.401</v>
      </c>
      <c r="F199" s="171"/>
      <c r="G199" s="172">
        <f>E199*F199</f>
        <v>0</v>
      </c>
      <c r="O199" s="166">
        <v>2</v>
      </c>
      <c r="AA199" s="142">
        <v>1</v>
      </c>
      <c r="AB199" s="142">
        <v>1</v>
      </c>
      <c r="AC199" s="142">
        <v>1</v>
      </c>
      <c r="AZ199" s="142">
        <v>1</v>
      </c>
      <c r="BA199" s="142">
        <f>IF(AZ199=1,G199,0)</f>
        <v>0</v>
      </c>
      <c r="BB199" s="142">
        <f>IF(AZ199=2,G199,0)</f>
        <v>0</v>
      </c>
      <c r="BC199" s="142">
        <f>IF(AZ199=3,G199,0)</f>
        <v>0</v>
      </c>
      <c r="BD199" s="142">
        <f>IF(AZ199=4,G199,0)</f>
        <v>0</v>
      </c>
      <c r="BE199" s="142">
        <f>IF(AZ199=5,G199,0)</f>
        <v>0</v>
      </c>
      <c r="CA199" s="173">
        <v>1</v>
      </c>
      <c r="CB199" s="173">
        <v>1</v>
      </c>
      <c r="CZ199" s="142">
        <v>0</v>
      </c>
    </row>
    <row r="200" spans="1:104">
      <c r="A200" s="174"/>
      <c r="B200" s="176"/>
      <c r="C200" s="224" t="s">
        <v>84</v>
      </c>
      <c r="D200" s="225"/>
      <c r="E200" s="177">
        <v>0</v>
      </c>
      <c r="F200" s="178"/>
      <c r="G200" s="179"/>
      <c r="M200" s="175" t="s">
        <v>84</v>
      </c>
      <c r="O200" s="166"/>
    </row>
    <row r="201" spans="1:104">
      <c r="A201" s="174"/>
      <c r="B201" s="176"/>
      <c r="C201" s="224" t="s">
        <v>236</v>
      </c>
      <c r="D201" s="225"/>
      <c r="E201" s="177">
        <v>15.401</v>
      </c>
      <c r="F201" s="178"/>
      <c r="G201" s="179"/>
      <c r="M201" s="175" t="s">
        <v>236</v>
      </c>
      <c r="O201" s="166"/>
    </row>
    <row r="202" spans="1:104">
      <c r="A202" s="167" t="s">
        <v>442</v>
      </c>
      <c r="B202" s="168" t="s">
        <v>439</v>
      </c>
      <c r="C202" s="169" t="s">
        <v>440</v>
      </c>
      <c r="D202" s="170" t="s">
        <v>154</v>
      </c>
      <c r="E202" s="171">
        <v>0.54</v>
      </c>
      <c r="F202" s="171"/>
      <c r="G202" s="172">
        <f>E202*F202</f>
        <v>0</v>
      </c>
      <c r="M202" s="175"/>
      <c r="O202" s="166"/>
    </row>
    <row r="203" spans="1:104">
      <c r="A203" s="174"/>
      <c r="B203" s="176"/>
      <c r="C203" s="224" t="s">
        <v>109</v>
      </c>
      <c r="D203" s="225"/>
      <c r="E203" s="177">
        <v>0</v>
      </c>
      <c r="F203" s="178"/>
      <c r="G203" s="179"/>
      <c r="M203" s="175"/>
      <c r="O203" s="166"/>
    </row>
    <row r="204" spans="1:104">
      <c r="A204" s="174"/>
      <c r="B204" s="176"/>
      <c r="C204" s="224" t="s">
        <v>441</v>
      </c>
      <c r="D204" s="225"/>
      <c r="E204" s="177">
        <v>0.54</v>
      </c>
      <c r="F204" s="178"/>
      <c r="G204" s="179"/>
      <c r="M204" s="175"/>
      <c r="O204" s="166"/>
    </row>
    <row r="205" spans="1:104">
      <c r="A205" s="180"/>
      <c r="B205" s="181" t="s">
        <v>75</v>
      </c>
      <c r="C205" s="182" t="str">
        <f>CONCATENATE(B162," ",C162)</f>
        <v>97 Prorážení otvorů</v>
      </c>
      <c r="D205" s="183"/>
      <c r="E205" s="184"/>
      <c r="F205" s="185"/>
      <c r="G205" s="186">
        <f>SUM(G162:G204)</f>
        <v>0</v>
      </c>
      <c r="O205" s="166">
        <v>4</v>
      </c>
      <c r="BA205" s="187">
        <f>SUM(BA162:BA201)</f>
        <v>0</v>
      </c>
      <c r="BB205" s="187">
        <f>SUM(BB162:BB201)</f>
        <v>0</v>
      </c>
      <c r="BC205" s="187">
        <f>SUM(BC162:BC201)</f>
        <v>0</v>
      </c>
      <c r="BD205" s="187">
        <f>SUM(BD162:BD201)</f>
        <v>0</v>
      </c>
      <c r="BE205" s="187">
        <f>SUM(BE162:BE201)</f>
        <v>0</v>
      </c>
    </row>
    <row r="206" spans="1:104">
      <c r="A206" s="159" t="s">
        <v>73</v>
      </c>
      <c r="B206" s="160" t="s">
        <v>239</v>
      </c>
      <c r="C206" s="161" t="s">
        <v>240</v>
      </c>
      <c r="D206" s="162"/>
      <c r="E206" s="163"/>
      <c r="F206" s="163"/>
      <c r="G206" s="164"/>
      <c r="H206" s="165"/>
      <c r="I206" s="165"/>
      <c r="O206" s="166">
        <v>1</v>
      </c>
    </row>
    <row r="207" spans="1:104">
      <c r="A207" s="167">
        <v>43</v>
      </c>
      <c r="B207" s="168" t="s">
        <v>241</v>
      </c>
      <c r="C207" s="169" t="s">
        <v>242</v>
      </c>
      <c r="D207" s="170" t="s">
        <v>87</v>
      </c>
      <c r="E207" s="171">
        <v>85.874628486999995</v>
      </c>
      <c r="F207" s="171"/>
      <c r="G207" s="172">
        <f>E207*F207</f>
        <v>0</v>
      </c>
      <c r="O207" s="166">
        <v>2</v>
      </c>
      <c r="AA207" s="142">
        <v>7</v>
      </c>
      <c r="AB207" s="142">
        <v>1</v>
      </c>
      <c r="AC207" s="142">
        <v>2</v>
      </c>
      <c r="AZ207" s="142">
        <v>1</v>
      </c>
      <c r="BA207" s="142">
        <f>IF(AZ207=1,G207,0)</f>
        <v>0</v>
      </c>
      <c r="BB207" s="142">
        <f>IF(AZ207=2,G207,0)</f>
        <v>0</v>
      </c>
      <c r="BC207" s="142">
        <f>IF(AZ207=3,G207,0)</f>
        <v>0</v>
      </c>
      <c r="BD207" s="142">
        <f>IF(AZ207=4,G207,0)</f>
        <v>0</v>
      </c>
      <c r="BE207" s="142">
        <f>IF(AZ207=5,G207,0)</f>
        <v>0</v>
      </c>
      <c r="CA207" s="173">
        <v>7</v>
      </c>
      <c r="CB207" s="173">
        <v>1</v>
      </c>
      <c r="CZ207" s="142">
        <v>0</v>
      </c>
    </row>
    <row r="208" spans="1:104">
      <c r="A208" s="180"/>
      <c r="B208" s="181" t="s">
        <v>75</v>
      </c>
      <c r="C208" s="182" t="str">
        <f>CONCATENATE(B206," ",C206)</f>
        <v>99 Staveništní přesun hmot</v>
      </c>
      <c r="D208" s="183"/>
      <c r="E208" s="184"/>
      <c r="F208" s="185"/>
      <c r="G208" s="186">
        <f>SUM(G206:G207)</f>
        <v>0</v>
      </c>
      <c r="O208" s="166">
        <v>4</v>
      </c>
      <c r="BA208" s="187">
        <f>SUM(BA206:BA207)</f>
        <v>0</v>
      </c>
      <c r="BB208" s="187">
        <f>SUM(BB206:BB207)</f>
        <v>0</v>
      </c>
      <c r="BC208" s="187">
        <f>SUM(BC206:BC207)</f>
        <v>0</v>
      </c>
      <c r="BD208" s="187">
        <f>SUM(BD206:BD207)</f>
        <v>0</v>
      </c>
      <c r="BE208" s="187">
        <f>SUM(BE206:BE207)</f>
        <v>0</v>
      </c>
    </row>
    <row r="209" spans="1:104">
      <c r="A209" s="159" t="s">
        <v>73</v>
      </c>
      <c r="B209" s="160" t="s">
        <v>243</v>
      </c>
      <c r="C209" s="161" t="s">
        <v>244</v>
      </c>
      <c r="D209" s="162"/>
      <c r="E209" s="163"/>
      <c r="F209" s="163"/>
      <c r="G209" s="164"/>
      <c r="H209" s="165"/>
      <c r="I209" s="165"/>
      <c r="O209" s="166">
        <v>1</v>
      </c>
    </row>
    <row r="210" spans="1:104">
      <c r="A210" s="167">
        <v>44</v>
      </c>
      <c r="B210" s="168" t="s">
        <v>245</v>
      </c>
      <c r="C210" s="169" t="s">
        <v>246</v>
      </c>
      <c r="D210" s="170" t="s">
        <v>91</v>
      </c>
      <c r="E210" s="171">
        <v>23.01</v>
      </c>
      <c r="F210" s="171"/>
      <c r="G210" s="172">
        <f>E210*F210</f>
        <v>0</v>
      </c>
      <c r="O210" s="166">
        <v>2</v>
      </c>
      <c r="AA210" s="142">
        <v>1</v>
      </c>
      <c r="AB210" s="142">
        <v>7</v>
      </c>
      <c r="AC210" s="142">
        <v>7</v>
      </c>
      <c r="AZ210" s="142">
        <v>2</v>
      </c>
      <c r="BA210" s="142">
        <f>IF(AZ210=1,G210,0)</f>
        <v>0</v>
      </c>
      <c r="BB210" s="142">
        <f>IF(AZ210=2,G210,0)</f>
        <v>0</v>
      </c>
      <c r="BC210" s="142">
        <f>IF(AZ210=3,G210,0)</f>
        <v>0</v>
      </c>
      <c r="BD210" s="142">
        <f>IF(AZ210=4,G210,0)</f>
        <v>0</v>
      </c>
      <c r="BE210" s="142">
        <f>IF(AZ210=5,G210,0)</f>
        <v>0</v>
      </c>
      <c r="CA210" s="173">
        <v>1</v>
      </c>
      <c r="CB210" s="173">
        <v>7</v>
      </c>
      <c r="CZ210" s="142">
        <v>0</v>
      </c>
    </row>
    <row r="211" spans="1:104">
      <c r="A211" s="174"/>
      <c r="B211" s="176"/>
      <c r="C211" s="224" t="s">
        <v>84</v>
      </c>
      <c r="D211" s="225"/>
      <c r="E211" s="177">
        <v>0</v>
      </c>
      <c r="F211" s="178"/>
      <c r="G211" s="179"/>
      <c r="M211" s="175" t="s">
        <v>84</v>
      </c>
      <c r="O211" s="166"/>
    </row>
    <row r="212" spans="1:104">
      <c r="A212" s="174"/>
      <c r="B212" s="176"/>
      <c r="C212" s="224" t="s">
        <v>171</v>
      </c>
      <c r="D212" s="225"/>
      <c r="E212" s="177">
        <v>23.01</v>
      </c>
      <c r="F212" s="178"/>
      <c r="G212" s="179"/>
      <c r="M212" s="175" t="s">
        <v>171</v>
      </c>
      <c r="O212" s="166"/>
    </row>
    <row r="213" spans="1:104" ht="22.5">
      <c r="A213" s="167">
        <v>45</v>
      </c>
      <c r="B213" s="168" t="s">
        <v>247</v>
      </c>
      <c r="C213" s="169" t="s">
        <v>248</v>
      </c>
      <c r="D213" s="170" t="s">
        <v>226</v>
      </c>
      <c r="E213" s="171">
        <v>28.68</v>
      </c>
      <c r="F213" s="171"/>
      <c r="G213" s="172">
        <f>E213*F213</f>
        <v>0</v>
      </c>
      <c r="O213" s="166">
        <v>2</v>
      </c>
      <c r="AA213" s="142">
        <v>1</v>
      </c>
      <c r="AB213" s="142">
        <v>7</v>
      </c>
      <c r="AC213" s="142">
        <v>7</v>
      </c>
      <c r="AZ213" s="142">
        <v>2</v>
      </c>
      <c r="BA213" s="142">
        <f>IF(AZ213=1,G213,0)</f>
        <v>0</v>
      </c>
      <c r="BB213" s="142">
        <f>IF(AZ213=2,G213,0)</f>
        <v>0</v>
      </c>
      <c r="BC213" s="142">
        <f>IF(AZ213=3,G213,0)</f>
        <v>0</v>
      </c>
      <c r="BD213" s="142">
        <f>IF(AZ213=4,G213,0)</f>
        <v>0</v>
      </c>
      <c r="BE213" s="142">
        <f>IF(AZ213=5,G213,0)</f>
        <v>0</v>
      </c>
      <c r="CA213" s="173">
        <v>1</v>
      </c>
      <c r="CB213" s="173">
        <v>7</v>
      </c>
      <c r="CZ213" s="142">
        <v>3.2000000000000003E-4</v>
      </c>
    </row>
    <row r="214" spans="1:104">
      <c r="A214" s="174"/>
      <c r="B214" s="176"/>
      <c r="C214" s="224" t="s">
        <v>84</v>
      </c>
      <c r="D214" s="225"/>
      <c r="E214" s="177">
        <v>0</v>
      </c>
      <c r="F214" s="178"/>
      <c r="G214" s="179"/>
      <c r="M214" s="175" t="s">
        <v>84</v>
      </c>
      <c r="O214" s="166"/>
    </row>
    <row r="215" spans="1:104">
      <c r="A215" s="174"/>
      <c r="B215" s="176"/>
      <c r="C215" s="224" t="s">
        <v>249</v>
      </c>
      <c r="D215" s="225"/>
      <c r="E215" s="177">
        <v>28.68</v>
      </c>
      <c r="F215" s="178"/>
      <c r="G215" s="179"/>
      <c r="M215" s="175" t="s">
        <v>249</v>
      </c>
      <c r="O215" s="166"/>
    </row>
    <row r="216" spans="1:104">
      <c r="A216" s="167">
        <v>46</v>
      </c>
      <c r="B216" s="168" t="s">
        <v>250</v>
      </c>
      <c r="C216" s="169" t="s">
        <v>251</v>
      </c>
      <c r="D216" s="170" t="s">
        <v>91</v>
      </c>
      <c r="E216" s="171">
        <v>23.01</v>
      </c>
      <c r="F216" s="171"/>
      <c r="G216" s="172">
        <f>E216*F216</f>
        <v>0</v>
      </c>
      <c r="O216" s="166">
        <v>2</v>
      </c>
      <c r="AA216" s="142">
        <v>1</v>
      </c>
      <c r="AB216" s="142">
        <v>7</v>
      </c>
      <c r="AC216" s="142">
        <v>7</v>
      </c>
      <c r="AZ216" s="142">
        <v>2</v>
      </c>
      <c r="BA216" s="142">
        <f>IF(AZ216=1,G216,0)</f>
        <v>0</v>
      </c>
      <c r="BB216" s="142">
        <f>IF(AZ216=2,G216,0)</f>
        <v>0</v>
      </c>
      <c r="BC216" s="142">
        <f>IF(AZ216=3,G216,0)</f>
        <v>0</v>
      </c>
      <c r="BD216" s="142">
        <f>IF(AZ216=4,G216,0)</f>
        <v>0</v>
      </c>
      <c r="BE216" s="142">
        <f>IF(AZ216=5,G216,0)</f>
        <v>0</v>
      </c>
      <c r="CA216" s="173">
        <v>1</v>
      </c>
      <c r="CB216" s="173">
        <v>7</v>
      </c>
      <c r="CZ216" s="142">
        <v>1.0000000000000001E-5</v>
      </c>
    </row>
    <row r="217" spans="1:104">
      <c r="A217" s="174"/>
      <c r="B217" s="176"/>
      <c r="C217" s="224" t="s">
        <v>84</v>
      </c>
      <c r="D217" s="225"/>
      <c r="E217" s="177">
        <v>0</v>
      </c>
      <c r="F217" s="178"/>
      <c r="G217" s="179"/>
      <c r="M217" s="175" t="s">
        <v>84</v>
      </c>
      <c r="O217" s="166"/>
    </row>
    <row r="218" spans="1:104">
      <c r="A218" s="174"/>
      <c r="B218" s="176"/>
      <c r="C218" s="224" t="s">
        <v>171</v>
      </c>
      <c r="D218" s="225"/>
      <c r="E218" s="177">
        <v>23.01</v>
      </c>
      <c r="F218" s="178"/>
      <c r="G218" s="179"/>
      <c r="M218" s="175" t="s">
        <v>171</v>
      </c>
      <c r="O218" s="166"/>
    </row>
    <row r="219" spans="1:104">
      <c r="A219" s="167">
        <v>47</v>
      </c>
      <c r="B219" s="168" t="s">
        <v>252</v>
      </c>
      <c r="C219" s="169" t="s">
        <v>253</v>
      </c>
      <c r="D219" s="170" t="s">
        <v>91</v>
      </c>
      <c r="E219" s="171">
        <v>23.470199999999998</v>
      </c>
      <c r="F219" s="171"/>
      <c r="G219" s="172">
        <f>E219*F219</f>
        <v>0</v>
      </c>
      <c r="O219" s="166">
        <v>2</v>
      </c>
      <c r="AA219" s="142">
        <v>3</v>
      </c>
      <c r="AB219" s="142">
        <v>7</v>
      </c>
      <c r="AC219" s="142">
        <v>28375867</v>
      </c>
      <c r="AZ219" s="142">
        <v>2</v>
      </c>
      <c r="BA219" s="142">
        <f>IF(AZ219=1,G219,0)</f>
        <v>0</v>
      </c>
      <c r="BB219" s="142">
        <f>IF(AZ219=2,G219,0)</f>
        <v>0</v>
      </c>
      <c r="BC219" s="142">
        <f>IF(AZ219=3,G219,0)</f>
        <v>0</v>
      </c>
      <c r="BD219" s="142">
        <f>IF(AZ219=4,G219,0)</f>
        <v>0</v>
      </c>
      <c r="BE219" s="142">
        <f>IF(AZ219=5,G219,0)</f>
        <v>0</v>
      </c>
      <c r="CA219" s="173">
        <v>3</v>
      </c>
      <c r="CB219" s="173">
        <v>7</v>
      </c>
      <c r="CZ219" s="142">
        <v>8.0000000000000004E-4</v>
      </c>
    </row>
    <row r="220" spans="1:104">
      <c r="A220" s="174"/>
      <c r="B220" s="176"/>
      <c r="C220" s="224" t="s">
        <v>84</v>
      </c>
      <c r="D220" s="225"/>
      <c r="E220" s="177">
        <v>0</v>
      </c>
      <c r="F220" s="178"/>
      <c r="G220" s="179"/>
      <c r="M220" s="175" t="s">
        <v>84</v>
      </c>
      <c r="O220" s="166"/>
    </row>
    <row r="221" spans="1:104">
      <c r="A221" s="174"/>
      <c r="B221" s="176"/>
      <c r="C221" s="224" t="s">
        <v>254</v>
      </c>
      <c r="D221" s="225"/>
      <c r="E221" s="177">
        <v>23.470199999999998</v>
      </c>
      <c r="F221" s="178"/>
      <c r="G221" s="179"/>
      <c r="M221" s="175" t="s">
        <v>254</v>
      </c>
      <c r="O221" s="166"/>
    </row>
    <row r="222" spans="1:104">
      <c r="A222" s="167">
        <v>48</v>
      </c>
      <c r="B222" s="168" t="s">
        <v>255</v>
      </c>
      <c r="C222" s="169" t="s">
        <v>256</v>
      </c>
      <c r="D222" s="170" t="s">
        <v>62</v>
      </c>
      <c r="E222" s="171">
        <v>47.859560520000002</v>
      </c>
      <c r="F222" s="171"/>
      <c r="G222" s="172">
        <f>E222*F222</f>
        <v>0</v>
      </c>
      <c r="O222" s="166">
        <v>2</v>
      </c>
      <c r="AA222" s="142">
        <v>7</v>
      </c>
      <c r="AB222" s="142">
        <v>1002</v>
      </c>
      <c r="AC222" s="142">
        <v>5</v>
      </c>
      <c r="AZ222" s="142">
        <v>2</v>
      </c>
      <c r="BA222" s="142">
        <f>IF(AZ222=1,G222,0)</f>
        <v>0</v>
      </c>
      <c r="BB222" s="142">
        <f>IF(AZ222=2,G222,0)</f>
        <v>0</v>
      </c>
      <c r="BC222" s="142">
        <f>IF(AZ222=3,G222,0)</f>
        <v>0</v>
      </c>
      <c r="BD222" s="142">
        <f>IF(AZ222=4,G222,0)</f>
        <v>0</v>
      </c>
      <c r="BE222" s="142">
        <f>IF(AZ222=5,G222,0)</f>
        <v>0</v>
      </c>
      <c r="CA222" s="173">
        <v>7</v>
      </c>
      <c r="CB222" s="173">
        <v>1002</v>
      </c>
      <c r="CZ222" s="142">
        <v>0</v>
      </c>
    </row>
    <row r="223" spans="1:104">
      <c r="A223" s="180"/>
      <c r="B223" s="181" t="s">
        <v>75</v>
      </c>
      <c r="C223" s="182" t="str">
        <f>CONCATENATE(B209," ",C209)</f>
        <v>713 Izolace tepelné</v>
      </c>
      <c r="D223" s="183"/>
      <c r="E223" s="184"/>
      <c r="F223" s="185"/>
      <c r="G223" s="186">
        <f>SUM(G209:G222)</f>
        <v>0</v>
      </c>
      <c r="O223" s="166">
        <v>4</v>
      </c>
      <c r="BA223" s="187">
        <f>SUM(BA209:BA222)</f>
        <v>0</v>
      </c>
      <c r="BB223" s="187">
        <f>SUM(BB209:BB222)</f>
        <v>0</v>
      </c>
      <c r="BC223" s="187">
        <f>SUM(BC209:BC222)</f>
        <v>0</v>
      </c>
      <c r="BD223" s="187">
        <f>SUM(BD209:BD222)</f>
        <v>0</v>
      </c>
      <c r="BE223" s="187">
        <f>SUM(BE209:BE222)</f>
        <v>0</v>
      </c>
    </row>
    <row r="224" spans="1:104">
      <c r="A224" s="159" t="s">
        <v>73</v>
      </c>
      <c r="B224" s="160" t="s">
        <v>257</v>
      </c>
      <c r="C224" s="161" t="s">
        <v>258</v>
      </c>
      <c r="D224" s="162"/>
      <c r="E224" s="163"/>
      <c r="F224" s="163"/>
      <c r="G224" s="164"/>
      <c r="H224" s="165"/>
      <c r="I224" s="165"/>
      <c r="O224" s="166">
        <v>1</v>
      </c>
    </row>
    <row r="225" spans="1:104" ht="22.5">
      <c r="A225" s="167">
        <v>49</v>
      </c>
      <c r="B225" s="168" t="s">
        <v>259</v>
      </c>
      <c r="C225" s="169" t="s">
        <v>416</v>
      </c>
      <c r="D225" s="170" t="s">
        <v>149</v>
      </c>
      <c r="E225" s="171">
        <v>1</v>
      </c>
      <c r="F225" s="171"/>
      <c r="G225" s="172">
        <f>E225*F225</f>
        <v>0</v>
      </c>
      <c r="O225" s="166">
        <v>2</v>
      </c>
      <c r="AA225" s="142">
        <v>12</v>
      </c>
      <c r="AB225" s="142">
        <v>0</v>
      </c>
      <c r="AC225" s="142">
        <v>7</v>
      </c>
      <c r="AZ225" s="142">
        <v>2</v>
      </c>
      <c r="BA225" s="142">
        <f>IF(AZ225=1,G225,0)</f>
        <v>0</v>
      </c>
      <c r="BB225" s="142">
        <f>IF(AZ225=2,G225,0)</f>
        <v>0</v>
      </c>
      <c r="BC225" s="142">
        <f>IF(AZ225=3,G225,0)</f>
        <v>0</v>
      </c>
      <c r="BD225" s="142">
        <f>IF(AZ225=4,G225,0)</f>
        <v>0</v>
      </c>
      <c r="BE225" s="142">
        <f>IF(AZ225=5,G225,0)</f>
        <v>0</v>
      </c>
      <c r="CA225" s="173">
        <v>12</v>
      </c>
      <c r="CB225" s="173">
        <v>0</v>
      </c>
      <c r="CZ225" s="142">
        <v>0</v>
      </c>
    </row>
    <row r="226" spans="1:104">
      <c r="A226" s="174"/>
      <c r="B226" s="176"/>
      <c r="C226" s="224" t="s">
        <v>417</v>
      </c>
      <c r="D226" s="225"/>
      <c r="E226" s="177">
        <v>0</v>
      </c>
      <c r="F226" s="178"/>
      <c r="G226" s="179"/>
      <c r="M226" s="175" t="s">
        <v>112</v>
      </c>
      <c r="O226" s="166"/>
    </row>
    <row r="227" spans="1:104">
      <c r="A227" s="174"/>
      <c r="B227" s="176"/>
      <c r="C227" s="224" t="s">
        <v>74</v>
      </c>
      <c r="D227" s="225"/>
      <c r="E227" s="177">
        <v>1</v>
      </c>
      <c r="F227" s="178"/>
      <c r="G227" s="179"/>
      <c r="M227" s="175">
        <v>1</v>
      </c>
      <c r="O227" s="166"/>
    </row>
    <row r="228" spans="1:104">
      <c r="A228" s="167">
        <v>50</v>
      </c>
      <c r="B228" s="168" t="s">
        <v>260</v>
      </c>
      <c r="C228" s="169" t="s">
        <v>261</v>
      </c>
      <c r="D228" s="170" t="s">
        <v>62</v>
      </c>
      <c r="E228" s="171">
        <v>15</v>
      </c>
      <c r="F228" s="171"/>
      <c r="G228" s="172">
        <f>E228*F228</f>
        <v>0</v>
      </c>
      <c r="O228" s="166">
        <v>2</v>
      </c>
      <c r="AA228" s="142">
        <v>7</v>
      </c>
      <c r="AB228" s="142">
        <v>1002</v>
      </c>
      <c r="AC228" s="142">
        <v>5</v>
      </c>
      <c r="AZ228" s="142">
        <v>2</v>
      </c>
      <c r="BA228" s="142">
        <f>IF(AZ228=1,G228,0)</f>
        <v>0</v>
      </c>
      <c r="BB228" s="142">
        <f>IF(AZ228=2,G228,0)</f>
        <v>0</v>
      </c>
      <c r="BC228" s="142">
        <f>IF(AZ228=3,G228,0)</f>
        <v>0</v>
      </c>
      <c r="BD228" s="142">
        <f>IF(AZ228=4,G228,0)</f>
        <v>0</v>
      </c>
      <c r="BE228" s="142">
        <f>IF(AZ228=5,G228,0)</f>
        <v>0</v>
      </c>
      <c r="CA228" s="173">
        <v>7</v>
      </c>
      <c r="CB228" s="173">
        <v>1002</v>
      </c>
      <c r="CZ228" s="142">
        <v>0</v>
      </c>
    </row>
    <row r="229" spans="1:104">
      <c r="A229" s="180"/>
      <c r="B229" s="181" t="s">
        <v>75</v>
      </c>
      <c r="C229" s="182" t="str">
        <f>CONCATENATE(B224," ",C224)</f>
        <v>722 Vnitřní vodovod</v>
      </c>
      <c r="D229" s="183"/>
      <c r="E229" s="184"/>
      <c r="F229" s="185"/>
      <c r="G229" s="186">
        <f>SUM(G224:G228)</f>
        <v>0</v>
      </c>
      <c r="O229" s="166">
        <v>4</v>
      </c>
      <c r="BA229" s="187">
        <f>SUM(BA224:BA228)</f>
        <v>0</v>
      </c>
      <c r="BB229" s="187">
        <f>SUM(BB224:BB228)</f>
        <v>0</v>
      </c>
      <c r="BC229" s="187">
        <f>SUM(BC224:BC228)</f>
        <v>0</v>
      </c>
      <c r="BD229" s="187">
        <f>SUM(BD224:BD228)</f>
        <v>0</v>
      </c>
      <c r="BE229" s="187">
        <f>SUM(BE224:BE228)</f>
        <v>0</v>
      </c>
    </row>
    <row r="230" spans="1:104">
      <c r="A230" s="159" t="s">
        <v>73</v>
      </c>
      <c r="B230" s="160" t="s">
        <v>262</v>
      </c>
      <c r="C230" s="161" t="s">
        <v>263</v>
      </c>
      <c r="D230" s="162"/>
      <c r="E230" s="163"/>
      <c r="F230" s="163"/>
      <c r="G230" s="164"/>
      <c r="H230" s="165"/>
      <c r="I230" s="165"/>
      <c r="O230" s="166">
        <v>1</v>
      </c>
    </row>
    <row r="231" spans="1:104">
      <c r="A231" s="167">
        <v>51</v>
      </c>
      <c r="B231" s="168" t="s">
        <v>264</v>
      </c>
      <c r="C231" s="169" t="s">
        <v>265</v>
      </c>
      <c r="D231" s="170" t="s">
        <v>149</v>
      </c>
      <c r="E231" s="171">
        <v>1</v>
      </c>
      <c r="F231" s="171"/>
      <c r="G231" s="172">
        <f>E231*F231</f>
        <v>0</v>
      </c>
      <c r="O231" s="166">
        <v>2</v>
      </c>
      <c r="AA231" s="142">
        <v>12</v>
      </c>
      <c r="AB231" s="142">
        <v>0</v>
      </c>
      <c r="AC231" s="142">
        <v>8</v>
      </c>
      <c r="AZ231" s="142">
        <v>2</v>
      </c>
      <c r="BA231" s="142">
        <f>IF(AZ231=1,G231,0)</f>
        <v>0</v>
      </c>
      <c r="BB231" s="142">
        <f>IF(AZ231=2,G231,0)</f>
        <v>0</v>
      </c>
      <c r="BC231" s="142">
        <f>IF(AZ231=3,G231,0)</f>
        <v>0</v>
      </c>
      <c r="BD231" s="142">
        <f>IF(AZ231=4,G231,0)</f>
        <v>0</v>
      </c>
      <c r="BE231" s="142">
        <f>IF(AZ231=5,G231,0)</f>
        <v>0</v>
      </c>
      <c r="CA231" s="173">
        <v>12</v>
      </c>
      <c r="CB231" s="173">
        <v>0</v>
      </c>
      <c r="CZ231" s="142">
        <v>0</v>
      </c>
    </row>
    <row r="232" spans="1:104">
      <c r="A232" s="174"/>
      <c r="B232" s="176"/>
      <c r="C232" s="224" t="s">
        <v>266</v>
      </c>
      <c r="D232" s="225"/>
      <c r="E232" s="177">
        <v>0</v>
      </c>
      <c r="F232" s="178"/>
      <c r="G232" s="179"/>
      <c r="M232" s="175" t="s">
        <v>266</v>
      </c>
      <c r="O232" s="166"/>
    </row>
    <row r="233" spans="1:104">
      <c r="A233" s="174"/>
      <c r="B233" s="176"/>
      <c r="C233" s="224" t="s">
        <v>74</v>
      </c>
      <c r="D233" s="225"/>
      <c r="E233" s="177">
        <v>1</v>
      </c>
      <c r="F233" s="178"/>
      <c r="G233" s="179"/>
      <c r="M233" s="175">
        <v>1</v>
      </c>
      <c r="O233" s="166"/>
    </row>
    <row r="234" spans="1:104">
      <c r="A234" s="167">
        <v>52</v>
      </c>
      <c r="B234" s="168" t="s">
        <v>267</v>
      </c>
      <c r="C234" s="169" t="s">
        <v>268</v>
      </c>
      <c r="D234" s="170" t="s">
        <v>62</v>
      </c>
      <c r="E234" s="171">
        <v>5</v>
      </c>
      <c r="F234" s="171"/>
      <c r="G234" s="172">
        <f>E234*F234</f>
        <v>0</v>
      </c>
      <c r="O234" s="166">
        <v>2</v>
      </c>
      <c r="AA234" s="142">
        <v>7</v>
      </c>
      <c r="AB234" s="142">
        <v>1002</v>
      </c>
      <c r="AC234" s="142">
        <v>5</v>
      </c>
      <c r="AZ234" s="142">
        <v>2</v>
      </c>
      <c r="BA234" s="142">
        <f>IF(AZ234=1,G234,0)</f>
        <v>0</v>
      </c>
      <c r="BB234" s="142">
        <f>IF(AZ234=2,G234,0)</f>
        <v>0</v>
      </c>
      <c r="BC234" s="142">
        <f>IF(AZ234=3,G234,0)</f>
        <v>0</v>
      </c>
      <c r="BD234" s="142">
        <f>IF(AZ234=4,G234,0)</f>
        <v>0</v>
      </c>
      <c r="BE234" s="142">
        <f>IF(AZ234=5,G234,0)</f>
        <v>0</v>
      </c>
      <c r="CA234" s="173">
        <v>7</v>
      </c>
      <c r="CB234" s="173">
        <v>1002</v>
      </c>
      <c r="CZ234" s="142">
        <v>0</v>
      </c>
    </row>
    <row r="235" spans="1:104">
      <c r="A235" s="180"/>
      <c r="B235" s="181" t="s">
        <v>75</v>
      </c>
      <c r="C235" s="182" t="str">
        <f>CONCATENATE(B230," ",C230)</f>
        <v>723 Vnitřní plynovod</v>
      </c>
      <c r="D235" s="183"/>
      <c r="E235" s="184"/>
      <c r="F235" s="185"/>
      <c r="G235" s="186">
        <f>SUM(G230:G234)</f>
        <v>0</v>
      </c>
      <c r="O235" s="166">
        <v>4</v>
      </c>
      <c r="BA235" s="187">
        <f>SUM(BA230:BA234)</f>
        <v>0</v>
      </c>
      <c r="BB235" s="187">
        <f>SUM(BB230:BB234)</f>
        <v>0</v>
      </c>
      <c r="BC235" s="187">
        <f>SUM(BC230:BC234)</f>
        <v>0</v>
      </c>
      <c r="BD235" s="187">
        <f>SUM(BD230:BD234)</f>
        <v>0</v>
      </c>
      <c r="BE235" s="187">
        <f>SUM(BE230:BE234)</f>
        <v>0</v>
      </c>
    </row>
    <row r="236" spans="1:104">
      <c r="A236" s="159" t="s">
        <v>73</v>
      </c>
      <c r="B236" s="160" t="s">
        <v>269</v>
      </c>
      <c r="C236" s="161" t="s">
        <v>270</v>
      </c>
      <c r="D236" s="162"/>
      <c r="E236" s="163"/>
      <c r="F236" s="163"/>
      <c r="G236" s="164"/>
      <c r="H236" s="165"/>
      <c r="I236" s="165"/>
      <c r="O236" s="166">
        <v>1</v>
      </c>
    </row>
    <row r="237" spans="1:104" ht="22.5">
      <c r="A237" s="167">
        <v>53</v>
      </c>
      <c r="B237" s="168" t="s">
        <v>271</v>
      </c>
      <c r="C237" s="169" t="s">
        <v>272</v>
      </c>
      <c r="D237" s="170" t="s">
        <v>273</v>
      </c>
      <c r="E237" s="171">
        <v>1</v>
      </c>
      <c r="F237" s="171"/>
      <c r="G237" s="172">
        <f>E237*F237</f>
        <v>0</v>
      </c>
      <c r="O237" s="166">
        <v>2</v>
      </c>
      <c r="AA237" s="142">
        <v>1</v>
      </c>
      <c r="AB237" s="142">
        <v>7</v>
      </c>
      <c r="AC237" s="142">
        <v>7</v>
      </c>
      <c r="AZ237" s="142">
        <v>2</v>
      </c>
      <c r="BA237" s="142">
        <f>IF(AZ237=1,G237,0)</f>
        <v>0</v>
      </c>
      <c r="BB237" s="142">
        <f>IF(AZ237=2,G237,0)</f>
        <v>0</v>
      </c>
      <c r="BC237" s="142">
        <f>IF(AZ237=3,G237,0)</f>
        <v>0</v>
      </c>
      <c r="BD237" s="142">
        <f>IF(AZ237=4,G237,0)</f>
        <v>0</v>
      </c>
      <c r="BE237" s="142">
        <f>IF(AZ237=5,G237,0)</f>
        <v>0</v>
      </c>
      <c r="CA237" s="173">
        <v>1</v>
      </c>
      <c r="CB237" s="173">
        <v>7</v>
      </c>
      <c r="CZ237" s="142">
        <v>0.10181999999999999</v>
      </c>
    </row>
    <row r="238" spans="1:104">
      <c r="A238" s="174"/>
      <c r="B238" s="176"/>
      <c r="C238" s="224" t="s">
        <v>112</v>
      </c>
      <c r="D238" s="225"/>
      <c r="E238" s="177">
        <v>0</v>
      </c>
      <c r="F238" s="178"/>
      <c r="G238" s="179"/>
      <c r="M238" s="175" t="s">
        <v>112</v>
      </c>
      <c r="O238" s="166"/>
    </row>
    <row r="239" spans="1:104">
      <c r="A239" s="174"/>
      <c r="B239" s="176"/>
      <c r="C239" s="224" t="s">
        <v>74</v>
      </c>
      <c r="D239" s="225"/>
      <c r="E239" s="177">
        <v>1</v>
      </c>
      <c r="F239" s="178"/>
      <c r="G239" s="179"/>
      <c r="M239" s="175">
        <v>1</v>
      </c>
      <c r="O239" s="166"/>
    </row>
    <row r="240" spans="1:104">
      <c r="A240" s="167">
        <v>54</v>
      </c>
      <c r="B240" s="168" t="s">
        <v>274</v>
      </c>
      <c r="C240" s="169" t="s">
        <v>275</v>
      </c>
      <c r="D240" s="170" t="s">
        <v>149</v>
      </c>
      <c r="E240" s="171">
        <v>1</v>
      </c>
      <c r="F240" s="171"/>
      <c r="G240" s="172">
        <f>E240*F240</f>
        <v>0</v>
      </c>
      <c r="O240" s="166">
        <v>2</v>
      </c>
      <c r="AA240" s="142">
        <v>12</v>
      </c>
      <c r="AB240" s="142">
        <v>0</v>
      </c>
      <c r="AC240" s="142">
        <v>9</v>
      </c>
      <c r="AZ240" s="142">
        <v>2</v>
      </c>
      <c r="BA240" s="142">
        <f>IF(AZ240=1,G240,0)</f>
        <v>0</v>
      </c>
      <c r="BB240" s="142">
        <f>IF(AZ240=2,G240,0)</f>
        <v>0</v>
      </c>
      <c r="BC240" s="142">
        <f>IF(AZ240=3,G240,0)</f>
        <v>0</v>
      </c>
      <c r="BD240" s="142">
        <f>IF(AZ240=4,G240,0)</f>
        <v>0</v>
      </c>
      <c r="BE240" s="142">
        <f>IF(AZ240=5,G240,0)</f>
        <v>0</v>
      </c>
      <c r="CA240" s="173">
        <v>12</v>
      </c>
      <c r="CB240" s="173">
        <v>0</v>
      </c>
      <c r="CZ240" s="142">
        <v>0</v>
      </c>
    </row>
    <row r="241" spans="1:104">
      <c r="A241" s="174"/>
      <c r="B241" s="176"/>
      <c r="C241" s="224" t="s">
        <v>112</v>
      </c>
      <c r="D241" s="225"/>
      <c r="E241" s="177">
        <v>0</v>
      </c>
      <c r="F241" s="178"/>
      <c r="G241" s="179"/>
      <c r="M241" s="175" t="s">
        <v>112</v>
      </c>
      <c r="O241" s="166"/>
    </row>
    <row r="242" spans="1:104">
      <c r="A242" s="174"/>
      <c r="B242" s="176"/>
      <c r="C242" s="224" t="s">
        <v>74</v>
      </c>
      <c r="D242" s="225"/>
      <c r="E242" s="177">
        <v>1</v>
      </c>
      <c r="F242" s="178"/>
      <c r="G242" s="179"/>
      <c r="M242" s="175">
        <v>1</v>
      </c>
      <c r="O242" s="166"/>
    </row>
    <row r="243" spans="1:104">
      <c r="A243" s="167">
        <v>55</v>
      </c>
      <c r="B243" s="168" t="s">
        <v>276</v>
      </c>
      <c r="C243" s="169" t="s">
        <v>419</v>
      </c>
      <c r="D243" s="170" t="s">
        <v>418</v>
      </c>
      <c r="E243" s="171">
        <v>2</v>
      </c>
      <c r="F243" s="171"/>
      <c r="G243" s="172">
        <f>E243*F243</f>
        <v>0</v>
      </c>
      <c r="O243" s="166">
        <v>2</v>
      </c>
      <c r="AA243" s="142">
        <v>12</v>
      </c>
      <c r="AB243" s="142">
        <v>0</v>
      </c>
      <c r="AC243" s="142">
        <v>10</v>
      </c>
      <c r="AZ243" s="142">
        <v>2</v>
      </c>
      <c r="BA243" s="142">
        <f>IF(AZ243=1,G243,0)</f>
        <v>0</v>
      </c>
      <c r="BB243" s="142">
        <f>IF(AZ243=2,G243,0)</f>
        <v>0</v>
      </c>
      <c r="BC243" s="142">
        <f>IF(AZ243=3,G243,0)</f>
        <v>0</v>
      </c>
      <c r="BD243" s="142">
        <f>IF(AZ243=4,G243,0)</f>
        <v>0</v>
      </c>
      <c r="BE243" s="142">
        <f>IF(AZ243=5,G243,0)</f>
        <v>0</v>
      </c>
      <c r="CA243" s="173">
        <v>12</v>
      </c>
      <c r="CB243" s="173">
        <v>0</v>
      </c>
      <c r="CZ243" s="142">
        <v>0</v>
      </c>
    </row>
    <row r="244" spans="1:104">
      <c r="A244" s="174"/>
      <c r="B244" s="176"/>
      <c r="C244" s="224" t="s">
        <v>84</v>
      </c>
      <c r="D244" s="225"/>
      <c r="E244" s="177">
        <v>0</v>
      </c>
      <c r="F244" s="178"/>
      <c r="G244" s="179"/>
      <c r="M244" s="175" t="s">
        <v>112</v>
      </c>
      <c r="O244" s="166"/>
    </row>
    <row r="245" spans="1:104">
      <c r="A245" s="174"/>
      <c r="B245" s="176"/>
      <c r="C245" s="224" t="s">
        <v>176</v>
      </c>
      <c r="D245" s="225"/>
      <c r="E245" s="177">
        <v>2</v>
      </c>
      <c r="F245" s="178"/>
      <c r="G245" s="179"/>
      <c r="M245" s="175">
        <v>1</v>
      </c>
      <c r="O245" s="166"/>
    </row>
    <row r="246" spans="1:104">
      <c r="A246" s="167">
        <v>56</v>
      </c>
      <c r="B246" s="168" t="s">
        <v>277</v>
      </c>
      <c r="C246" s="169" t="s">
        <v>278</v>
      </c>
      <c r="D246" s="170" t="s">
        <v>62</v>
      </c>
      <c r="E246" s="171">
        <v>148.30000000000001</v>
      </c>
      <c r="F246" s="171"/>
      <c r="G246" s="172">
        <f>E246*F246</f>
        <v>0</v>
      </c>
      <c r="O246" s="166">
        <v>2</v>
      </c>
      <c r="AA246" s="142">
        <v>7</v>
      </c>
      <c r="AB246" s="142">
        <v>1002</v>
      </c>
      <c r="AC246" s="142">
        <v>5</v>
      </c>
      <c r="AZ246" s="142">
        <v>2</v>
      </c>
      <c r="BA246" s="142">
        <f>IF(AZ246=1,G246,0)</f>
        <v>0</v>
      </c>
      <c r="BB246" s="142">
        <f>IF(AZ246=2,G246,0)</f>
        <v>0</v>
      </c>
      <c r="BC246" s="142">
        <f>IF(AZ246=3,G246,0)</f>
        <v>0</v>
      </c>
      <c r="BD246" s="142">
        <f>IF(AZ246=4,G246,0)</f>
        <v>0</v>
      </c>
      <c r="BE246" s="142">
        <f>IF(AZ246=5,G246,0)</f>
        <v>0</v>
      </c>
      <c r="CA246" s="173">
        <v>7</v>
      </c>
      <c r="CB246" s="173">
        <v>1002</v>
      </c>
      <c r="CZ246" s="142">
        <v>0</v>
      </c>
    </row>
    <row r="247" spans="1:104">
      <c r="A247" s="180"/>
      <c r="B247" s="181" t="s">
        <v>75</v>
      </c>
      <c r="C247" s="182" t="str">
        <f>CONCATENATE(B236," ",C236)</f>
        <v>725 Zařizovací předměty</v>
      </c>
      <c r="D247" s="183"/>
      <c r="E247" s="184"/>
      <c r="F247" s="185"/>
      <c r="G247" s="186">
        <f>SUM(G236:G246)</f>
        <v>0</v>
      </c>
      <c r="O247" s="166">
        <v>4</v>
      </c>
      <c r="BA247" s="187">
        <f>SUM(BA236:BA246)</f>
        <v>0</v>
      </c>
      <c r="BB247" s="187">
        <f>SUM(BB236:BB246)</f>
        <v>0</v>
      </c>
      <c r="BC247" s="187">
        <f>SUM(BC236:BC246)</f>
        <v>0</v>
      </c>
      <c r="BD247" s="187">
        <f>SUM(BD236:BD246)</f>
        <v>0</v>
      </c>
      <c r="BE247" s="187">
        <f>SUM(BE236:BE246)</f>
        <v>0</v>
      </c>
    </row>
    <row r="248" spans="1:104">
      <c r="A248" s="159" t="s">
        <v>73</v>
      </c>
      <c r="B248" s="160" t="s">
        <v>279</v>
      </c>
      <c r="C248" s="161" t="s">
        <v>280</v>
      </c>
      <c r="D248" s="162"/>
      <c r="E248" s="163"/>
      <c r="F248" s="163"/>
      <c r="G248" s="164"/>
      <c r="H248" s="165"/>
      <c r="I248" s="165"/>
      <c r="O248" s="166">
        <v>1</v>
      </c>
    </row>
    <row r="249" spans="1:104">
      <c r="A249" s="167">
        <v>57</v>
      </c>
      <c r="B249" s="168" t="s">
        <v>281</v>
      </c>
      <c r="C249" s="169" t="s">
        <v>282</v>
      </c>
      <c r="D249" s="170" t="s">
        <v>83</v>
      </c>
      <c r="E249" s="171">
        <v>2</v>
      </c>
      <c r="F249" s="171"/>
      <c r="G249" s="172">
        <f>E249*F249</f>
        <v>0</v>
      </c>
      <c r="O249" s="166">
        <v>2</v>
      </c>
      <c r="AA249" s="142">
        <v>1</v>
      </c>
      <c r="AB249" s="142">
        <v>7</v>
      </c>
      <c r="AC249" s="142">
        <v>7</v>
      </c>
      <c r="AZ249" s="142">
        <v>2</v>
      </c>
      <c r="BA249" s="142">
        <f>IF(AZ249=1,G249,0)</f>
        <v>0</v>
      </c>
      <c r="BB249" s="142">
        <f>IF(AZ249=2,G249,0)</f>
        <v>0</v>
      </c>
      <c r="BC249" s="142">
        <f>IF(AZ249=3,G249,0)</f>
        <v>0</v>
      </c>
      <c r="BD249" s="142">
        <f>IF(AZ249=4,G249,0)</f>
        <v>0</v>
      </c>
      <c r="BE249" s="142">
        <f>IF(AZ249=5,G249,0)</f>
        <v>0</v>
      </c>
      <c r="CA249" s="173">
        <v>1</v>
      </c>
      <c r="CB249" s="173">
        <v>7</v>
      </c>
      <c r="CZ249" s="142">
        <v>0</v>
      </c>
    </row>
    <row r="250" spans="1:104">
      <c r="A250" s="174"/>
      <c r="B250" s="176"/>
      <c r="C250" s="224" t="s">
        <v>84</v>
      </c>
      <c r="D250" s="225"/>
      <c r="E250" s="177">
        <v>0</v>
      </c>
      <c r="F250" s="178"/>
      <c r="G250" s="179"/>
      <c r="M250" s="175" t="s">
        <v>84</v>
      </c>
      <c r="O250" s="166"/>
    </row>
    <row r="251" spans="1:104">
      <c r="A251" s="174"/>
      <c r="B251" s="176"/>
      <c r="C251" s="224" t="s">
        <v>176</v>
      </c>
      <c r="D251" s="225"/>
      <c r="E251" s="177">
        <v>2</v>
      </c>
      <c r="F251" s="178"/>
      <c r="G251" s="179"/>
      <c r="M251" s="175">
        <v>2</v>
      </c>
      <c r="O251" s="166"/>
    </row>
    <row r="252" spans="1:104">
      <c r="A252" s="167">
        <v>58</v>
      </c>
      <c r="B252" s="168" t="s">
        <v>283</v>
      </c>
      <c r="C252" s="169" t="s">
        <v>284</v>
      </c>
      <c r="D252" s="170" t="s">
        <v>83</v>
      </c>
      <c r="E252" s="171">
        <v>1</v>
      </c>
      <c r="F252" s="171"/>
      <c r="G252" s="172">
        <f>E252*F252</f>
        <v>0</v>
      </c>
      <c r="O252" s="166">
        <v>2</v>
      </c>
      <c r="AA252" s="142">
        <v>1</v>
      </c>
      <c r="AB252" s="142">
        <v>7</v>
      </c>
      <c r="AC252" s="142">
        <v>7</v>
      </c>
      <c r="AZ252" s="142">
        <v>2</v>
      </c>
      <c r="BA252" s="142">
        <f>IF(AZ252=1,G252,0)</f>
        <v>0</v>
      </c>
      <c r="BB252" s="142">
        <f>IF(AZ252=2,G252,0)</f>
        <v>0</v>
      </c>
      <c r="BC252" s="142">
        <f>IF(AZ252=3,G252,0)</f>
        <v>0</v>
      </c>
      <c r="BD252" s="142">
        <f>IF(AZ252=4,G252,0)</f>
        <v>0</v>
      </c>
      <c r="BE252" s="142">
        <f>IF(AZ252=5,G252,0)</f>
        <v>0</v>
      </c>
      <c r="CA252" s="173">
        <v>1</v>
      </c>
      <c r="CB252" s="173">
        <v>7</v>
      </c>
      <c r="CZ252" s="142">
        <v>0</v>
      </c>
    </row>
    <row r="253" spans="1:104">
      <c r="A253" s="167">
        <v>59</v>
      </c>
      <c r="B253" s="168" t="s">
        <v>285</v>
      </c>
      <c r="C253" s="169" t="s">
        <v>286</v>
      </c>
      <c r="D253" s="170" t="s">
        <v>83</v>
      </c>
      <c r="E253" s="171">
        <v>1</v>
      </c>
      <c r="F253" s="171"/>
      <c r="G253" s="172">
        <f>E253*F253</f>
        <v>0</v>
      </c>
      <c r="O253" s="166">
        <v>2</v>
      </c>
      <c r="AA253" s="142">
        <v>1</v>
      </c>
      <c r="AB253" s="142">
        <v>7</v>
      </c>
      <c r="AC253" s="142">
        <v>7</v>
      </c>
      <c r="AZ253" s="142">
        <v>2</v>
      </c>
      <c r="BA253" s="142">
        <f>IF(AZ253=1,G253,0)</f>
        <v>0</v>
      </c>
      <c r="BB253" s="142">
        <f>IF(AZ253=2,G253,0)</f>
        <v>0</v>
      </c>
      <c r="BC253" s="142">
        <f>IF(AZ253=3,G253,0)</f>
        <v>0</v>
      </c>
      <c r="BD253" s="142">
        <f>IF(AZ253=4,G253,0)</f>
        <v>0</v>
      </c>
      <c r="BE253" s="142">
        <f>IF(AZ253=5,G253,0)</f>
        <v>0</v>
      </c>
      <c r="CA253" s="173">
        <v>1</v>
      </c>
      <c r="CB253" s="173">
        <v>7</v>
      </c>
      <c r="CZ253" s="142">
        <v>0</v>
      </c>
    </row>
    <row r="254" spans="1:104">
      <c r="A254" s="167">
        <v>60</v>
      </c>
      <c r="B254" s="168" t="s">
        <v>287</v>
      </c>
      <c r="C254" s="169" t="s">
        <v>288</v>
      </c>
      <c r="D254" s="170" t="s">
        <v>83</v>
      </c>
      <c r="E254" s="171">
        <v>4</v>
      </c>
      <c r="F254" s="171"/>
      <c r="G254" s="172">
        <f>E254*F254</f>
        <v>0</v>
      </c>
      <c r="O254" s="166">
        <v>2</v>
      </c>
      <c r="AA254" s="142">
        <v>1</v>
      </c>
      <c r="AB254" s="142">
        <v>7</v>
      </c>
      <c r="AC254" s="142">
        <v>7</v>
      </c>
      <c r="AZ254" s="142">
        <v>2</v>
      </c>
      <c r="BA254" s="142">
        <f>IF(AZ254=1,G254,0)</f>
        <v>0</v>
      </c>
      <c r="BB254" s="142">
        <f>IF(AZ254=2,G254,0)</f>
        <v>0</v>
      </c>
      <c r="BC254" s="142">
        <f>IF(AZ254=3,G254,0)</f>
        <v>0</v>
      </c>
      <c r="BD254" s="142">
        <f>IF(AZ254=4,G254,0)</f>
        <v>0</v>
      </c>
      <c r="BE254" s="142">
        <f>IF(AZ254=5,G254,0)</f>
        <v>0</v>
      </c>
      <c r="CA254" s="173">
        <v>1</v>
      </c>
      <c r="CB254" s="173">
        <v>7</v>
      </c>
      <c r="CZ254" s="142">
        <v>0</v>
      </c>
    </row>
    <row r="255" spans="1:104">
      <c r="A255" s="174"/>
      <c r="B255" s="176"/>
      <c r="C255" s="224" t="s">
        <v>438</v>
      </c>
      <c r="D255" s="225"/>
      <c r="E255" s="177">
        <v>0</v>
      </c>
      <c r="F255" s="178"/>
      <c r="G255" s="179"/>
      <c r="M255" s="175" t="s">
        <v>84</v>
      </c>
      <c r="O255" s="166"/>
    </row>
    <row r="256" spans="1:104">
      <c r="A256" s="174"/>
      <c r="B256" s="176"/>
      <c r="C256" s="224" t="s">
        <v>443</v>
      </c>
      <c r="D256" s="225"/>
      <c r="E256" s="177">
        <v>4</v>
      </c>
      <c r="F256" s="178"/>
      <c r="G256" s="179"/>
      <c r="M256" s="175">
        <v>3</v>
      </c>
      <c r="O256" s="166"/>
    </row>
    <row r="257" spans="1:104">
      <c r="A257" s="167">
        <v>61</v>
      </c>
      <c r="B257" s="168" t="s">
        <v>289</v>
      </c>
      <c r="C257" s="169" t="s">
        <v>290</v>
      </c>
      <c r="D257" s="170" t="s">
        <v>83</v>
      </c>
      <c r="E257" s="171">
        <v>4</v>
      </c>
      <c r="F257" s="171"/>
      <c r="G257" s="172">
        <f>E257*F257</f>
        <v>0</v>
      </c>
      <c r="O257" s="166">
        <v>2</v>
      </c>
      <c r="AA257" s="142">
        <v>1</v>
      </c>
      <c r="AB257" s="142">
        <v>7</v>
      </c>
      <c r="AC257" s="142">
        <v>7</v>
      </c>
      <c r="AZ257" s="142">
        <v>2</v>
      </c>
      <c r="BA257" s="142">
        <f>IF(AZ257=1,G257,0)</f>
        <v>0</v>
      </c>
      <c r="BB257" s="142">
        <f>IF(AZ257=2,G257,0)</f>
        <v>0</v>
      </c>
      <c r="BC257" s="142">
        <f>IF(AZ257=3,G257,0)</f>
        <v>0</v>
      </c>
      <c r="BD257" s="142">
        <f>IF(AZ257=4,G257,0)</f>
        <v>0</v>
      </c>
      <c r="BE257" s="142">
        <f>IF(AZ257=5,G257,0)</f>
        <v>0</v>
      </c>
      <c r="CA257" s="173">
        <v>1</v>
      </c>
      <c r="CB257" s="173">
        <v>7</v>
      </c>
      <c r="CZ257" s="142">
        <v>0</v>
      </c>
    </row>
    <row r="258" spans="1:104">
      <c r="A258" s="174"/>
      <c r="B258" s="176"/>
      <c r="C258" s="224" t="s">
        <v>438</v>
      </c>
      <c r="D258" s="225"/>
      <c r="E258" s="177">
        <v>0</v>
      </c>
      <c r="F258" s="178"/>
      <c r="G258" s="179"/>
      <c r="M258" s="175" t="s">
        <v>84</v>
      </c>
      <c r="O258" s="166"/>
    </row>
    <row r="259" spans="1:104">
      <c r="A259" s="174"/>
      <c r="B259" s="176"/>
      <c r="C259" s="224" t="s">
        <v>443</v>
      </c>
      <c r="D259" s="225"/>
      <c r="E259" s="177">
        <v>4</v>
      </c>
      <c r="F259" s="178"/>
      <c r="G259" s="179"/>
      <c r="M259" s="175">
        <v>3</v>
      </c>
      <c r="O259" s="166"/>
    </row>
    <row r="260" spans="1:104">
      <c r="A260" s="167">
        <v>62</v>
      </c>
      <c r="B260" s="168" t="s">
        <v>291</v>
      </c>
      <c r="C260" s="169" t="s">
        <v>292</v>
      </c>
      <c r="D260" s="170" t="s">
        <v>83</v>
      </c>
      <c r="E260" s="171">
        <v>2</v>
      </c>
      <c r="F260" s="171"/>
      <c r="G260" s="172">
        <f>E260*F260</f>
        <v>0</v>
      </c>
      <c r="O260" s="166">
        <v>2</v>
      </c>
      <c r="AA260" s="142">
        <v>1</v>
      </c>
      <c r="AB260" s="142">
        <v>7</v>
      </c>
      <c r="AC260" s="142">
        <v>7</v>
      </c>
      <c r="AZ260" s="142">
        <v>2</v>
      </c>
      <c r="BA260" s="142">
        <f>IF(AZ260=1,G260,0)</f>
        <v>0</v>
      </c>
      <c r="BB260" s="142">
        <f>IF(AZ260=2,G260,0)</f>
        <v>0</v>
      </c>
      <c r="BC260" s="142">
        <f>IF(AZ260=3,G260,0)</f>
        <v>0</v>
      </c>
      <c r="BD260" s="142">
        <f>IF(AZ260=4,G260,0)</f>
        <v>0</v>
      </c>
      <c r="BE260" s="142">
        <f>IF(AZ260=5,G260,0)</f>
        <v>0</v>
      </c>
      <c r="CA260" s="173">
        <v>1</v>
      </c>
      <c r="CB260" s="173">
        <v>7</v>
      </c>
      <c r="CZ260" s="142">
        <v>0</v>
      </c>
    </row>
    <row r="261" spans="1:104">
      <c r="A261" s="174"/>
      <c r="B261" s="176"/>
      <c r="C261" s="224" t="s">
        <v>112</v>
      </c>
      <c r="D261" s="225"/>
      <c r="E261" s="177">
        <v>0</v>
      </c>
      <c r="F261" s="178"/>
      <c r="G261" s="179"/>
      <c r="M261" s="175" t="s">
        <v>112</v>
      </c>
      <c r="O261" s="166"/>
    </row>
    <row r="262" spans="1:104">
      <c r="A262" s="174"/>
      <c r="B262" s="176"/>
      <c r="C262" s="224" t="s">
        <v>74</v>
      </c>
      <c r="D262" s="225"/>
      <c r="E262" s="177">
        <v>1</v>
      </c>
      <c r="F262" s="178"/>
      <c r="G262" s="179"/>
      <c r="M262" s="175">
        <v>1</v>
      </c>
      <c r="O262" s="166"/>
    </row>
    <row r="263" spans="1:104">
      <c r="A263" s="174"/>
      <c r="B263" s="176"/>
      <c r="C263" s="224" t="s">
        <v>114</v>
      </c>
      <c r="D263" s="225"/>
      <c r="E263" s="177">
        <v>0</v>
      </c>
      <c r="F263" s="178"/>
      <c r="G263" s="179"/>
      <c r="M263" s="175" t="s">
        <v>114</v>
      </c>
      <c r="O263" s="166"/>
    </row>
    <row r="264" spans="1:104">
      <c r="A264" s="174"/>
      <c r="B264" s="176"/>
      <c r="C264" s="224" t="s">
        <v>74</v>
      </c>
      <c r="D264" s="225"/>
      <c r="E264" s="177">
        <v>1</v>
      </c>
      <c r="F264" s="178"/>
      <c r="G264" s="179"/>
      <c r="M264" s="175">
        <v>1</v>
      </c>
      <c r="O264" s="166"/>
    </row>
    <row r="265" spans="1:104">
      <c r="A265" s="167">
        <v>63</v>
      </c>
      <c r="B265" s="168" t="s">
        <v>293</v>
      </c>
      <c r="C265" s="169" t="s">
        <v>294</v>
      </c>
      <c r="D265" s="170" t="s">
        <v>83</v>
      </c>
      <c r="E265" s="171">
        <v>2</v>
      </c>
      <c r="F265" s="171"/>
      <c r="G265" s="172">
        <f>E265*F265</f>
        <v>0</v>
      </c>
      <c r="O265" s="166">
        <v>2</v>
      </c>
      <c r="AA265" s="142">
        <v>1</v>
      </c>
      <c r="AB265" s="142">
        <v>7</v>
      </c>
      <c r="AC265" s="142">
        <v>7</v>
      </c>
      <c r="AZ265" s="142">
        <v>2</v>
      </c>
      <c r="BA265" s="142">
        <f>IF(AZ265=1,G265,0)</f>
        <v>0</v>
      </c>
      <c r="BB265" s="142">
        <f>IF(AZ265=2,G265,0)</f>
        <v>0</v>
      </c>
      <c r="BC265" s="142">
        <f>IF(AZ265=3,G265,0)</f>
        <v>0</v>
      </c>
      <c r="BD265" s="142">
        <f>IF(AZ265=4,G265,0)</f>
        <v>0</v>
      </c>
      <c r="BE265" s="142">
        <f>IF(AZ265=5,G265,0)</f>
        <v>0</v>
      </c>
      <c r="CA265" s="173">
        <v>1</v>
      </c>
      <c r="CB265" s="173">
        <v>7</v>
      </c>
      <c r="CZ265" s="142">
        <v>0</v>
      </c>
    </row>
    <row r="266" spans="1:104">
      <c r="A266" s="174"/>
      <c r="B266" s="176"/>
      <c r="C266" s="224" t="s">
        <v>112</v>
      </c>
      <c r="D266" s="225"/>
      <c r="E266" s="177">
        <v>0</v>
      </c>
      <c r="F266" s="178"/>
      <c r="G266" s="179"/>
      <c r="M266" s="175" t="s">
        <v>112</v>
      </c>
      <c r="O266" s="166"/>
    </row>
    <row r="267" spans="1:104">
      <c r="A267" s="174"/>
      <c r="B267" s="176"/>
      <c r="C267" s="224" t="s">
        <v>74</v>
      </c>
      <c r="D267" s="225"/>
      <c r="E267" s="177">
        <v>1</v>
      </c>
      <c r="F267" s="178"/>
      <c r="G267" s="179"/>
      <c r="M267" s="175">
        <v>1</v>
      </c>
      <c r="O267" s="166"/>
    </row>
    <row r="268" spans="1:104">
      <c r="A268" s="174"/>
      <c r="B268" s="176"/>
      <c r="C268" s="224" t="s">
        <v>114</v>
      </c>
      <c r="D268" s="225"/>
      <c r="E268" s="177">
        <v>0</v>
      </c>
      <c r="F268" s="178"/>
      <c r="G268" s="179"/>
      <c r="M268" s="175" t="s">
        <v>114</v>
      </c>
      <c r="O268" s="166"/>
    </row>
    <row r="269" spans="1:104">
      <c r="A269" s="174"/>
      <c r="B269" s="176"/>
      <c r="C269" s="224" t="s">
        <v>74</v>
      </c>
      <c r="D269" s="225"/>
      <c r="E269" s="177">
        <v>1</v>
      </c>
      <c r="F269" s="178"/>
      <c r="G269" s="179"/>
      <c r="M269" s="175">
        <v>1</v>
      </c>
      <c r="O269" s="166"/>
    </row>
    <row r="270" spans="1:104">
      <c r="A270" s="167">
        <v>64</v>
      </c>
      <c r="B270" s="168" t="s">
        <v>295</v>
      </c>
      <c r="C270" s="169" t="s">
        <v>296</v>
      </c>
      <c r="D270" s="170" t="s">
        <v>83</v>
      </c>
      <c r="E270" s="171">
        <v>5</v>
      </c>
      <c r="F270" s="171"/>
      <c r="G270" s="172">
        <f>E270*F270</f>
        <v>0</v>
      </c>
      <c r="O270" s="166">
        <v>2</v>
      </c>
      <c r="AA270" s="142">
        <v>3</v>
      </c>
      <c r="AB270" s="142">
        <v>0</v>
      </c>
      <c r="AC270" s="142">
        <v>54914592</v>
      </c>
      <c r="AZ270" s="142">
        <v>2</v>
      </c>
      <c r="BA270" s="142">
        <f>IF(AZ270=1,G270,0)</f>
        <v>0</v>
      </c>
      <c r="BB270" s="142">
        <f>IF(AZ270=2,G270,0)</f>
        <v>0</v>
      </c>
      <c r="BC270" s="142">
        <f>IF(AZ270=3,G270,0)</f>
        <v>0</v>
      </c>
      <c r="BD270" s="142">
        <f>IF(AZ270=4,G270,0)</f>
        <v>0</v>
      </c>
      <c r="BE270" s="142">
        <f>IF(AZ270=5,G270,0)</f>
        <v>0</v>
      </c>
      <c r="CA270" s="173">
        <v>3</v>
      </c>
      <c r="CB270" s="173">
        <v>0</v>
      </c>
      <c r="CZ270" s="142">
        <v>7.5000000000000002E-4</v>
      </c>
    </row>
    <row r="271" spans="1:104">
      <c r="A271" s="167">
        <v>65</v>
      </c>
      <c r="B271" s="168" t="s">
        <v>297</v>
      </c>
      <c r="C271" s="169" t="s">
        <v>298</v>
      </c>
      <c r="D271" s="170" t="s">
        <v>83</v>
      </c>
      <c r="E271" s="171">
        <v>3</v>
      </c>
      <c r="F271" s="171"/>
      <c r="G271" s="172">
        <f>E271*F271</f>
        <v>0</v>
      </c>
      <c r="O271" s="166">
        <v>2</v>
      </c>
      <c r="AA271" s="142">
        <v>3</v>
      </c>
      <c r="AB271" s="142">
        <v>7</v>
      </c>
      <c r="AC271" s="142">
        <v>54917015</v>
      </c>
      <c r="AZ271" s="142">
        <v>2</v>
      </c>
      <c r="BA271" s="142">
        <f>IF(AZ271=1,G271,0)</f>
        <v>0</v>
      </c>
      <c r="BB271" s="142">
        <f>IF(AZ271=2,G271,0)</f>
        <v>0</v>
      </c>
      <c r="BC271" s="142">
        <f>IF(AZ271=3,G271,0)</f>
        <v>0</v>
      </c>
      <c r="BD271" s="142">
        <f>IF(AZ271=4,G271,0)</f>
        <v>0</v>
      </c>
      <c r="BE271" s="142">
        <f>IF(AZ271=5,G271,0)</f>
        <v>0</v>
      </c>
      <c r="CA271" s="173">
        <v>3</v>
      </c>
      <c r="CB271" s="173">
        <v>7</v>
      </c>
      <c r="CZ271" s="142">
        <v>3.0699999999999998E-3</v>
      </c>
    </row>
    <row r="272" spans="1:104">
      <c r="A272" s="167">
        <v>66</v>
      </c>
      <c r="B272" s="168" t="s">
        <v>299</v>
      </c>
      <c r="C272" s="169" t="s">
        <v>300</v>
      </c>
      <c r="D272" s="170" t="s">
        <v>83</v>
      </c>
      <c r="E272" s="171">
        <v>5</v>
      </c>
      <c r="F272" s="171"/>
      <c r="G272" s="172">
        <f>E272*F272</f>
        <v>0</v>
      </c>
      <c r="O272" s="166">
        <v>2</v>
      </c>
      <c r="AA272" s="142">
        <v>3</v>
      </c>
      <c r="AB272" s="142">
        <v>0</v>
      </c>
      <c r="AC272" s="142">
        <v>54926043</v>
      </c>
      <c r="AZ272" s="142">
        <v>2</v>
      </c>
      <c r="BA272" s="142">
        <f>IF(AZ272=1,G272,0)</f>
        <v>0</v>
      </c>
      <c r="BB272" s="142">
        <f>IF(AZ272=2,G272,0)</f>
        <v>0</v>
      </c>
      <c r="BC272" s="142">
        <f>IF(AZ272=3,G272,0)</f>
        <v>0</v>
      </c>
      <c r="BD272" s="142">
        <f>IF(AZ272=4,G272,0)</f>
        <v>0</v>
      </c>
      <c r="BE272" s="142">
        <f>IF(AZ272=5,G272,0)</f>
        <v>0</v>
      </c>
      <c r="CA272" s="173">
        <v>3</v>
      </c>
      <c r="CB272" s="173">
        <v>0</v>
      </c>
      <c r="CZ272" s="142">
        <v>4.4999999999999999E-4</v>
      </c>
    </row>
    <row r="273" spans="1:104">
      <c r="A273" s="167">
        <v>67</v>
      </c>
      <c r="B273" s="168" t="s">
        <v>301</v>
      </c>
      <c r="C273" s="169" t="s">
        <v>302</v>
      </c>
      <c r="D273" s="170" t="s">
        <v>83</v>
      </c>
      <c r="E273" s="171">
        <v>2</v>
      </c>
      <c r="F273" s="171"/>
      <c r="G273" s="172">
        <f>E273*F273</f>
        <v>0</v>
      </c>
      <c r="O273" s="166">
        <v>2</v>
      </c>
      <c r="AA273" s="142">
        <v>3</v>
      </c>
      <c r="AB273" s="142">
        <v>0</v>
      </c>
      <c r="AC273" s="142">
        <v>61161721</v>
      </c>
      <c r="AZ273" s="142">
        <v>2</v>
      </c>
      <c r="BA273" s="142">
        <f>IF(AZ273=1,G273,0)</f>
        <v>0</v>
      </c>
      <c r="BB273" s="142">
        <f>IF(AZ273=2,G273,0)</f>
        <v>0</v>
      </c>
      <c r="BC273" s="142">
        <f>IF(AZ273=3,G273,0)</f>
        <v>0</v>
      </c>
      <c r="BD273" s="142">
        <f>IF(AZ273=4,G273,0)</f>
        <v>0</v>
      </c>
      <c r="BE273" s="142">
        <f>IF(AZ273=5,G273,0)</f>
        <v>0</v>
      </c>
      <c r="CA273" s="173">
        <v>3</v>
      </c>
      <c r="CB273" s="173">
        <v>0</v>
      </c>
      <c r="CZ273" s="142">
        <v>0.02</v>
      </c>
    </row>
    <row r="274" spans="1:104">
      <c r="A274" s="174"/>
      <c r="B274" s="176"/>
      <c r="C274" s="224" t="s">
        <v>84</v>
      </c>
      <c r="D274" s="225"/>
      <c r="E274" s="177">
        <v>0</v>
      </c>
      <c r="F274" s="178"/>
      <c r="G274" s="179"/>
      <c r="M274" s="175" t="s">
        <v>84</v>
      </c>
      <c r="O274" s="166"/>
    </row>
    <row r="275" spans="1:104">
      <c r="A275" s="174"/>
      <c r="B275" s="176"/>
      <c r="C275" s="224" t="s">
        <v>176</v>
      </c>
      <c r="D275" s="225"/>
      <c r="E275" s="177">
        <v>2</v>
      </c>
      <c r="F275" s="178"/>
      <c r="G275" s="179"/>
      <c r="M275" s="175">
        <v>2</v>
      </c>
      <c r="O275" s="166"/>
    </row>
    <row r="276" spans="1:104">
      <c r="A276" s="167">
        <v>68</v>
      </c>
      <c r="B276" s="168" t="s">
        <v>303</v>
      </c>
      <c r="C276" s="169" t="s">
        <v>304</v>
      </c>
      <c r="D276" s="170" t="s">
        <v>83</v>
      </c>
      <c r="E276" s="171">
        <v>2</v>
      </c>
      <c r="F276" s="171"/>
      <c r="G276" s="172">
        <f>E276*F276</f>
        <v>0</v>
      </c>
      <c r="O276" s="166">
        <v>2</v>
      </c>
      <c r="AA276" s="142">
        <v>3</v>
      </c>
      <c r="AB276" s="142">
        <v>7</v>
      </c>
      <c r="AC276" s="142">
        <v>61165311</v>
      </c>
      <c r="AZ276" s="142">
        <v>2</v>
      </c>
      <c r="BA276" s="142">
        <f>IF(AZ276=1,G276,0)</f>
        <v>0</v>
      </c>
      <c r="BB276" s="142">
        <f>IF(AZ276=2,G276,0)</f>
        <v>0</v>
      </c>
      <c r="BC276" s="142">
        <f>IF(AZ276=3,G276,0)</f>
        <v>0</v>
      </c>
      <c r="BD276" s="142">
        <f>IF(AZ276=4,G276,0)</f>
        <v>0</v>
      </c>
      <c r="BE276" s="142">
        <f>IF(AZ276=5,G276,0)</f>
        <v>0</v>
      </c>
      <c r="CA276" s="173">
        <v>3</v>
      </c>
      <c r="CB276" s="173">
        <v>7</v>
      </c>
      <c r="CZ276" s="142">
        <v>3.7999999999999999E-2</v>
      </c>
    </row>
    <row r="277" spans="1:104" ht="22.5">
      <c r="A277" s="167">
        <v>69</v>
      </c>
      <c r="B277" s="168" t="s">
        <v>435</v>
      </c>
      <c r="C277" s="169" t="s">
        <v>432</v>
      </c>
      <c r="D277" s="170" t="s">
        <v>83</v>
      </c>
      <c r="E277" s="171">
        <v>1</v>
      </c>
      <c r="F277" s="171"/>
      <c r="G277" s="172">
        <f t="shared" ref="G277" si="0">E277*F277</f>
        <v>0</v>
      </c>
      <c r="O277" s="166"/>
      <c r="CA277" s="173"/>
      <c r="CB277" s="173"/>
    </row>
    <row r="278" spans="1:104" ht="33.75">
      <c r="A278" s="167">
        <v>70</v>
      </c>
      <c r="B278" s="168"/>
      <c r="C278" s="169" t="s">
        <v>436</v>
      </c>
      <c r="D278" s="170" t="s">
        <v>149</v>
      </c>
      <c r="E278" s="171">
        <v>1</v>
      </c>
      <c r="F278" s="171"/>
      <c r="G278" s="172">
        <f t="shared" ref="G278" si="1">E278*F278</f>
        <v>0</v>
      </c>
      <c r="O278" s="166"/>
      <c r="CA278" s="173"/>
      <c r="CB278" s="173"/>
    </row>
    <row r="279" spans="1:104">
      <c r="A279" s="167">
        <v>71</v>
      </c>
      <c r="B279" s="168" t="s">
        <v>305</v>
      </c>
      <c r="C279" s="169" t="s">
        <v>306</v>
      </c>
      <c r="D279" s="170" t="s">
        <v>62</v>
      </c>
      <c r="E279" s="171">
        <v>270.95209999999997</v>
      </c>
      <c r="F279" s="171"/>
      <c r="G279" s="172">
        <f>E279*F279</f>
        <v>0</v>
      </c>
      <c r="O279" s="166">
        <v>2</v>
      </c>
      <c r="AA279" s="142">
        <v>7</v>
      </c>
      <c r="AB279" s="142">
        <v>1002</v>
      </c>
      <c r="AC279" s="142">
        <v>5</v>
      </c>
      <c r="AZ279" s="142">
        <v>2</v>
      </c>
      <c r="BA279" s="142">
        <f>IF(AZ279=1,G279,0)</f>
        <v>0</v>
      </c>
      <c r="BB279" s="142">
        <f>IF(AZ279=2,G279,0)</f>
        <v>0</v>
      </c>
      <c r="BC279" s="142">
        <f>IF(AZ279=3,G279,0)</f>
        <v>0</v>
      </c>
      <c r="BD279" s="142">
        <f>IF(AZ279=4,G279,0)</f>
        <v>0</v>
      </c>
      <c r="BE279" s="142">
        <f>IF(AZ279=5,G279,0)</f>
        <v>0</v>
      </c>
      <c r="CA279" s="173">
        <v>7</v>
      </c>
      <c r="CB279" s="173">
        <v>1002</v>
      </c>
      <c r="CZ279" s="142">
        <v>0</v>
      </c>
    </row>
    <row r="280" spans="1:104">
      <c r="A280" s="180"/>
      <c r="B280" s="181" t="s">
        <v>75</v>
      </c>
      <c r="C280" s="182" t="str">
        <f>CONCATENATE(B248," ",C248)</f>
        <v>766 Konstrukce truhlářské</v>
      </c>
      <c r="D280" s="183"/>
      <c r="E280" s="184"/>
      <c r="F280" s="185"/>
      <c r="G280" s="186">
        <f>SUM(G248:G279)</f>
        <v>0</v>
      </c>
      <c r="O280" s="166">
        <v>4</v>
      </c>
      <c r="BA280" s="187">
        <f>SUM(BA248:BA279)</f>
        <v>0</v>
      </c>
      <c r="BB280" s="187">
        <f>SUM(BB248:BB279)</f>
        <v>0</v>
      </c>
      <c r="BC280" s="187">
        <f>SUM(BC248:BC279)</f>
        <v>0</v>
      </c>
      <c r="BD280" s="187">
        <f>SUM(BD248:BD279)</f>
        <v>0</v>
      </c>
      <c r="BE280" s="187">
        <f>SUM(BE248:BE279)</f>
        <v>0</v>
      </c>
    </row>
    <row r="281" spans="1:104">
      <c r="A281" s="159" t="s">
        <v>73</v>
      </c>
      <c r="B281" s="160" t="s">
        <v>307</v>
      </c>
      <c r="C281" s="161" t="s">
        <v>308</v>
      </c>
      <c r="D281" s="162"/>
      <c r="E281" s="163"/>
      <c r="F281" s="163"/>
      <c r="G281" s="164"/>
      <c r="H281" s="165"/>
      <c r="I281" s="165"/>
      <c r="O281" s="166">
        <v>1</v>
      </c>
    </row>
    <row r="282" spans="1:104">
      <c r="A282" s="167">
        <v>72</v>
      </c>
      <c r="B282" s="168" t="s">
        <v>309</v>
      </c>
      <c r="C282" s="169" t="s">
        <v>310</v>
      </c>
      <c r="D282" s="170" t="s">
        <v>226</v>
      </c>
      <c r="E282" s="171">
        <v>393.35</v>
      </c>
      <c r="F282" s="171"/>
      <c r="G282" s="172">
        <f>E282*F282</f>
        <v>0</v>
      </c>
      <c r="O282" s="166">
        <v>2</v>
      </c>
      <c r="AA282" s="142">
        <v>1</v>
      </c>
      <c r="AB282" s="142">
        <v>7</v>
      </c>
      <c r="AC282" s="142">
        <v>7</v>
      </c>
      <c r="AZ282" s="142">
        <v>2</v>
      </c>
      <c r="BA282" s="142">
        <f>IF(AZ282=1,G282,0)</f>
        <v>0</v>
      </c>
      <c r="BB282" s="142">
        <f>IF(AZ282=2,G282,0)</f>
        <v>0</v>
      </c>
      <c r="BC282" s="142">
        <f>IF(AZ282=3,G282,0)</f>
        <v>0</v>
      </c>
      <c r="BD282" s="142">
        <f>IF(AZ282=4,G282,0)</f>
        <v>0</v>
      </c>
      <c r="BE282" s="142">
        <f>IF(AZ282=5,G282,0)</f>
        <v>0</v>
      </c>
      <c r="CA282" s="173">
        <v>1</v>
      </c>
      <c r="CB282" s="173">
        <v>7</v>
      </c>
      <c r="CZ282" s="142">
        <v>0</v>
      </c>
    </row>
    <row r="283" spans="1:104">
      <c r="A283" s="174"/>
      <c r="B283" s="176"/>
      <c r="C283" s="224" t="s">
        <v>311</v>
      </c>
      <c r="D283" s="225"/>
      <c r="E283" s="177">
        <v>0</v>
      </c>
      <c r="F283" s="178"/>
      <c r="G283" s="179"/>
      <c r="M283" s="175" t="s">
        <v>311</v>
      </c>
      <c r="O283" s="166"/>
    </row>
    <row r="284" spans="1:104">
      <c r="A284" s="174"/>
      <c r="B284" s="176"/>
      <c r="C284" s="224" t="s">
        <v>112</v>
      </c>
      <c r="D284" s="225"/>
      <c r="E284" s="177">
        <v>0</v>
      </c>
      <c r="F284" s="178"/>
      <c r="G284" s="179"/>
      <c r="M284" s="175" t="s">
        <v>112</v>
      </c>
      <c r="O284" s="166"/>
    </row>
    <row r="285" spans="1:104">
      <c r="A285" s="174"/>
      <c r="B285" s="176"/>
      <c r="C285" s="224" t="s">
        <v>312</v>
      </c>
      <c r="D285" s="225"/>
      <c r="E285" s="177">
        <v>115.58</v>
      </c>
      <c r="F285" s="178"/>
      <c r="G285" s="179"/>
      <c r="M285" s="175" t="s">
        <v>312</v>
      </c>
      <c r="O285" s="166"/>
    </row>
    <row r="286" spans="1:104">
      <c r="A286" s="174"/>
      <c r="B286" s="176"/>
      <c r="C286" s="224" t="s">
        <v>114</v>
      </c>
      <c r="D286" s="225"/>
      <c r="E286" s="177">
        <v>0</v>
      </c>
      <c r="F286" s="178"/>
      <c r="G286" s="179"/>
      <c r="M286" s="175" t="s">
        <v>114</v>
      </c>
      <c r="O286" s="166"/>
    </row>
    <row r="287" spans="1:104">
      <c r="A287" s="174"/>
      <c r="B287" s="176"/>
      <c r="C287" s="224" t="s">
        <v>312</v>
      </c>
      <c r="D287" s="225"/>
      <c r="E287" s="177">
        <v>115.58</v>
      </c>
      <c r="F287" s="178"/>
      <c r="G287" s="179"/>
      <c r="M287" s="175" t="s">
        <v>312</v>
      </c>
      <c r="O287" s="166"/>
    </row>
    <row r="288" spans="1:104">
      <c r="A288" s="174"/>
      <c r="B288" s="176"/>
      <c r="C288" s="224" t="s">
        <v>313</v>
      </c>
      <c r="D288" s="225"/>
      <c r="E288" s="177">
        <v>0</v>
      </c>
      <c r="F288" s="178"/>
      <c r="G288" s="179"/>
      <c r="M288" s="175" t="s">
        <v>313</v>
      </c>
      <c r="O288" s="166"/>
    </row>
    <row r="289" spans="1:104">
      <c r="A289" s="174"/>
      <c r="B289" s="176"/>
      <c r="C289" s="224" t="s">
        <v>112</v>
      </c>
      <c r="D289" s="225"/>
      <c r="E289" s="177">
        <v>0</v>
      </c>
      <c r="F289" s="178"/>
      <c r="G289" s="179"/>
      <c r="M289" s="175" t="s">
        <v>112</v>
      </c>
      <c r="O289" s="166"/>
    </row>
    <row r="290" spans="1:104">
      <c r="A290" s="174"/>
      <c r="B290" s="176"/>
      <c r="C290" s="224" t="s">
        <v>314</v>
      </c>
      <c r="D290" s="225"/>
      <c r="E290" s="177">
        <v>81.099999999999994</v>
      </c>
      <c r="F290" s="178"/>
      <c r="G290" s="179"/>
      <c r="M290" s="175" t="s">
        <v>314</v>
      </c>
      <c r="O290" s="166"/>
    </row>
    <row r="291" spans="1:104">
      <c r="A291" s="174"/>
      <c r="B291" s="176"/>
      <c r="C291" s="224" t="s">
        <v>114</v>
      </c>
      <c r="D291" s="225"/>
      <c r="E291" s="177">
        <v>0</v>
      </c>
      <c r="F291" s="178"/>
      <c r="G291" s="179"/>
      <c r="M291" s="175" t="s">
        <v>114</v>
      </c>
      <c r="O291" s="166"/>
    </row>
    <row r="292" spans="1:104">
      <c r="A292" s="174"/>
      <c r="B292" s="176"/>
      <c r="C292" s="224" t="s">
        <v>315</v>
      </c>
      <c r="D292" s="225"/>
      <c r="E292" s="177">
        <v>81.09</v>
      </c>
      <c r="F292" s="178"/>
      <c r="G292" s="179"/>
      <c r="M292" s="175" t="s">
        <v>315</v>
      </c>
      <c r="O292" s="166"/>
    </row>
    <row r="293" spans="1:104">
      <c r="A293" s="167">
        <v>73</v>
      </c>
      <c r="B293" s="168" t="s">
        <v>316</v>
      </c>
      <c r="C293" s="169" t="s">
        <v>317</v>
      </c>
      <c r="D293" s="170" t="s">
        <v>91</v>
      </c>
      <c r="E293" s="171">
        <v>393.35</v>
      </c>
      <c r="F293" s="171"/>
      <c r="G293" s="172">
        <f>E293*F293</f>
        <v>0</v>
      </c>
      <c r="O293" s="166">
        <v>2</v>
      </c>
      <c r="AA293" s="142">
        <v>1</v>
      </c>
      <c r="AB293" s="142">
        <v>7</v>
      </c>
      <c r="AC293" s="142">
        <v>7</v>
      </c>
      <c r="AZ293" s="142">
        <v>2</v>
      </c>
      <c r="BA293" s="142">
        <f>IF(AZ293=1,G293,0)</f>
        <v>0</v>
      </c>
      <c r="BB293" s="142">
        <f>IF(AZ293=2,G293,0)</f>
        <v>0</v>
      </c>
      <c r="BC293" s="142">
        <f>IF(AZ293=3,G293,0)</f>
        <v>0</v>
      </c>
      <c r="BD293" s="142">
        <f>IF(AZ293=4,G293,0)</f>
        <v>0</v>
      </c>
      <c r="BE293" s="142">
        <f>IF(AZ293=5,G293,0)</f>
        <v>0</v>
      </c>
      <c r="CA293" s="173">
        <v>1</v>
      </c>
      <c r="CB293" s="173">
        <v>7</v>
      </c>
      <c r="CZ293" s="142">
        <v>0</v>
      </c>
    </row>
    <row r="294" spans="1:104" ht="22.5">
      <c r="A294" s="167">
        <v>74</v>
      </c>
      <c r="B294" s="168" t="s">
        <v>318</v>
      </c>
      <c r="C294" s="169" t="s">
        <v>319</v>
      </c>
      <c r="D294" s="170" t="s">
        <v>91</v>
      </c>
      <c r="E294" s="171">
        <v>162.19</v>
      </c>
      <c r="F294" s="171"/>
      <c r="G294" s="172">
        <f>E294*F294</f>
        <v>0</v>
      </c>
      <c r="O294" s="166">
        <v>2</v>
      </c>
      <c r="AA294" s="142">
        <v>2</v>
      </c>
      <c r="AB294" s="142">
        <v>7</v>
      </c>
      <c r="AC294" s="142">
        <v>7</v>
      </c>
      <c r="AZ294" s="142">
        <v>2</v>
      </c>
      <c r="BA294" s="142">
        <f>IF(AZ294=1,G294,0)</f>
        <v>0</v>
      </c>
      <c r="BB294" s="142">
        <f>IF(AZ294=2,G294,0)</f>
        <v>0</v>
      </c>
      <c r="BC294" s="142">
        <f>IF(AZ294=3,G294,0)</f>
        <v>0</v>
      </c>
      <c r="BD294" s="142">
        <f>IF(AZ294=4,G294,0)</f>
        <v>0</v>
      </c>
      <c r="BE294" s="142">
        <f>IF(AZ294=5,G294,0)</f>
        <v>0</v>
      </c>
      <c r="CA294" s="173">
        <v>2</v>
      </c>
      <c r="CB294" s="173">
        <v>7</v>
      </c>
      <c r="CZ294" s="142">
        <v>3.5999999999999999E-3</v>
      </c>
    </row>
    <row r="295" spans="1:104">
      <c r="A295" s="174"/>
      <c r="B295" s="176"/>
      <c r="C295" s="224" t="s">
        <v>112</v>
      </c>
      <c r="D295" s="225"/>
      <c r="E295" s="177">
        <v>0</v>
      </c>
      <c r="F295" s="178"/>
      <c r="G295" s="179"/>
      <c r="M295" s="175" t="s">
        <v>112</v>
      </c>
      <c r="O295" s="166"/>
    </row>
    <row r="296" spans="1:104">
      <c r="A296" s="174"/>
      <c r="B296" s="176"/>
      <c r="C296" s="224" t="s">
        <v>314</v>
      </c>
      <c r="D296" s="225"/>
      <c r="E296" s="177">
        <v>81.099999999999994</v>
      </c>
      <c r="F296" s="178"/>
      <c r="G296" s="179"/>
      <c r="M296" s="175" t="s">
        <v>314</v>
      </c>
      <c r="O296" s="166"/>
    </row>
    <row r="297" spans="1:104">
      <c r="A297" s="174"/>
      <c r="B297" s="176"/>
      <c r="C297" s="224" t="s">
        <v>114</v>
      </c>
      <c r="D297" s="225"/>
      <c r="E297" s="177">
        <v>0</v>
      </c>
      <c r="F297" s="178"/>
      <c r="G297" s="179"/>
      <c r="M297" s="175" t="s">
        <v>114</v>
      </c>
      <c r="O297" s="166"/>
    </row>
    <row r="298" spans="1:104">
      <c r="A298" s="174"/>
      <c r="B298" s="176"/>
      <c r="C298" s="224" t="s">
        <v>315</v>
      </c>
      <c r="D298" s="225"/>
      <c r="E298" s="177">
        <v>81.09</v>
      </c>
      <c r="F298" s="178"/>
      <c r="G298" s="179"/>
      <c r="M298" s="175" t="s">
        <v>315</v>
      </c>
      <c r="O298" s="166"/>
    </row>
    <row r="299" spans="1:104" ht="22.5">
      <c r="A299" s="167">
        <v>75</v>
      </c>
      <c r="B299" s="168" t="s">
        <v>320</v>
      </c>
      <c r="C299" s="169" t="s">
        <v>321</v>
      </c>
      <c r="D299" s="170" t="s">
        <v>91</v>
      </c>
      <c r="E299" s="171">
        <v>254.17</v>
      </c>
      <c r="F299" s="171"/>
      <c r="G299" s="172">
        <f>E299*F299</f>
        <v>0</v>
      </c>
      <c r="O299" s="166">
        <v>2</v>
      </c>
      <c r="AA299" s="142">
        <v>2</v>
      </c>
      <c r="AB299" s="142">
        <v>7</v>
      </c>
      <c r="AC299" s="142">
        <v>7</v>
      </c>
      <c r="AZ299" s="142">
        <v>2</v>
      </c>
      <c r="BA299" s="142">
        <f>IF(AZ299=1,G299,0)</f>
        <v>0</v>
      </c>
      <c r="BB299" s="142">
        <f>IF(AZ299=2,G299,0)</f>
        <v>0</v>
      </c>
      <c r="BC299" s="142">
        <f>IF(AZ299=3,G299,0)</f>
        <v>0</v>
      </c>
      <c r="BD299" s="142">
        <f>IF(AZ299=4,G299,0)</f>
        <v>0</v>
      </c>
      <c r="BE299" s="142">
        <f>IF(AZ299=5,G299,0)</f>
        <v>0</v>
      </c>
      <c r="CA299" s="173">
        <v>2</v>
      </c>
      <c r="CB299" s="173">
        <v>7</v>
      </c>
      <c r="CZ299" s="142">
        <v>2.2499999999999998E-3</v>
      </c>
    </row>
    <row r="300" spans="1:104">
      <c r="A300" s="174"/>
      <c r="B300" s="176"/>
      <c r="C300" s="224" t="s">
        <v>84</v>
      </c>
      <c r="D300" s="225"/>
      <c r="E300" s="177">
        <v>0</v>
      </c>
      <c r="F300" s="178"/>
      <c r="G300" s="179"/>
      <c r="M300" s="175" t="s">
        <v>84</v>
      </c>
      <c r="O300" s="166"/>
    </row>
    <row r="301" spans="1:104">
      <c r="A301" s="174"/>
      <c r="B301" s="176"/>
      <c r="C301" s="224" t="s">
        <v>163</v>
      </c>
      <c r="D301" s="225"/>
      <c r="E301" s="177">
        <v>23.01</v>
      </c>
      <c r="F301" s="178"/>
      <c r="G301" s="179"/>
      <c r="M301" s="175" t="s">
        <v>163</v>
      </c>
      <c r="O301" s="166"/>
    </row>
    <row r="302" spans="1:104">
      <c r="A302" s="174"/>
      <c r="B302" s="176"/>
      <c r="C302" s="224" t="s">
        <v>112</v>
      </c>
      <c r="D302" s="225"/>
      <c r="E302" s="177">
        <v>0</v>
      </c>
      <c r="F302" s="178"/>
      <c r="G302" s="179"/>
      <c r="M302" s="175" t="s">
        <v>112</v>
      </c>
      <c r="O302" s="166"/>
    </row>
    <row r="303" spans="1:104">
      <c r="A303" s="174"/>
      <c r="B303" s="176"/>
      <c r="C303" s="224" t="s">
        <v>312</v>
      </c>
      <c r="D303" s="225"/>
      <c r="E303" s="177">
        <v>115.58</v>
      </c>
      <c r="F303" s="178"/>
      <c r="G303" s="179"/>
      <c r="M303" s="175" t="s">
        <v>312</v>
      </c>
      <c r="O303" s="166"/>
    </row>
    <row r="304" spans="1:104">
      <c r="A304" s="174"/>
      <c r="B304" s="176"/>
      <c r="C304" s="224" t="s">
        <v>114</v>
      </c>
      <c r="D304" s="225"/>
      <c r="E304" s="177">
        <v>0</v>
      </c>
      <c r="F304" s="178"/>
      <c r="G304" s="179"/>
      <c r="M304" s="175" t="s">
        <v>114</v>
      </c>
      <c r="O304" s="166"/>
    </row>
    <row r="305" spans="1:104">
      <c r="A305" s="174"/>
      <c r="B305" s="176"/>
      <c r="C305" s="224" t="s">
        <v>312</v>
      </c>
      <c r="D305" s="225"/>
      <c r="E305" s="177">
        <v>115.58</v>
      </c>
      <c r="F305" s="178"/>
      <c r="G305" s="179"/>
      <c r="M305" s="175" t="s">
        <v>312</v>
      </c>
      <c r="O305" s="166"/>
    </row>
    <row r="306" spans="1:104">
      <c r="A306" s="167">
        <v>76</v>
      </c>
      <c r="B306" s="168" t="s">
        <v>322</v>
      </c>
      <c r="C306" s="169" t="s">
        <v>323</v>
      </c>
      <c r="D306" s="170" t="s">
        <v>62</v>
      </c>
      <c r="E306" s="171">
        <v>159.30674999999999</v>
      </c>
      <c r="F306" s="171"/>
      <c r="G306" s="172">
        <f>E306*F306</f>
        <v>0</v>
      </c>
      <c r="O306" s="166">
        <v>2</v>
      </c>
      <c r="AA306" s="142">
        <v>7</v>
      </c>
      <c r="AB306" s="142">
        <v>1002</v>
      </c>
      <c r="AC306" s="142">
        <v>5</v>
      </c>
      <c r="AZ306" s="142">
        <v>2</v>
      </c>
      <c r="BA306" s="142">
        <f>IF(AZ306=1,G306,0)</f>
        <v>0</v>
      </c>
      <c r="BB306" s="142">
        <f>IF(AZ306=2,G306,0)</f>
        <v>0</v>
      </c>
      <c r="BC306" s="142">
        <f>IF(AZ306=3,G306,0)</f>
        <v>0</v>
      </c>
      <c r="BD306" s="142">
        <f>IF(AZ306=4,G306,0)</f>
        <v>0</v>
      </c>
      <c r="BE306" s="142">
        <f>IF(AZ306=5,G306,0)</f>
        <v>0</v>
      </c>
      <c r="CA306" s="173">
        <v>7</v>
      </c>
      <c r="CB306" s="173">
        <v>1002</v>
      </c>
      <c r="CZ306" s="142">
        <v>0</v>
      </c>
    </row>
    <row r="307" spans="1:104">
      <c r="A307" s="180"/>
      <c r="B307" s="181" t="s">
        <v>75</v>
      </c>
      <c r="C307" s="182" t="str">
        <f>CONCATENATE(B281," ",C281)</f>
        <v>776 Podlahy povlakové</v>
      </c>
      <c r="D307" s="183"/>
      <c r="E307" s="184"/>
      <c r="F307" s="185"/>
      <c r="G307" s="186">
        <f>SUM(G281:G306)</f>
        <v>0</v>
      </c>
      <c r="O307" s="166">
        <v>4</v>
      </c>
      <c r="BA307" s="187">
        <f>SUM(BA281:BA306)</f>
        <v>0</v>
      </c>
      <c r="BB307" s="187">
        <f>SUM(BB281:BB306)</f>
        <v>0</v>
      </c>
      <c r="BC307" s="187">
        <f>SUM(BC281:BC306)</f>
        <v>0</v>
      </c>
      <c r="BD307" s="187">
        <f>SUM(BD281:BD306)</f>
        <v>0</v>
      </c>
      <c r="BE307" s="187">
        <f>SUM(BE281:BE306)</f>
        <v>0</v>
      </c>
    </row>
    <row r="308" spans="1:104">
      <c r="A308" s="159" t="s">
        <v>73</v>
      </c>
      <c r="B308" s="160" t="s">
        <v>324</v>
      </c>
      <c r="C308" s="161" t="s">
        <v>325</v>
      </c>
      <c r="D308" s="162"/>
      <c r="E308" s="163"/>
      <c r="F308" s="163"/>
      <c r="G308" s="164"/>
      <c r="H308" s="165"/>
      <c r="I308" s="165"/>
      <c r="O308" s="166">
        <v>1</v>
      </c>
    </row>
    <row r="309" spans="1:104">
      <c r="A309" s="167">
        <v>77</v>
      </c>
      <c r="B309" s="168" t="s">
        <v>326</v>
      </c>
      <c r="C309" s="169" t="s">
        <v>327</v>
      </c>
      <c r="D309" s="170" t="s">
        <v>91</v>
      </c>
      <c r="E309" s="171">
        <v>393.35</v>
      </c>
      <c r="F309" s="171"/>
      <c r="G309" s="172">
        <f>E309*F309</f>
        <v>0</v>
      </c>
      <c r="O309" s="166">
        <v>2</v>
      </c>
      <c r="AA309" s="142">
        <v>1</v>
      </c>
      <c r="AB309" s="142">
        <v>7</v>
      </c>
      <c r="AC309" s="142">
        <v>7</v>
      </c>
      <c r="AZ309" s="142">
        <v>2</v>
      </c>
      <c r="BA309" s="142">
        <f>IF(AZ309=1,G309,0)</f>
        <v>0</v>
      </c>
      <c r="BB309" s="142">
        <f>IF(AZ309=2,G309,0)</f>
        <v>0</v>
      </c>
      <c r="BC309" s="142">
        <f>IF(AZ309=3,G309,0)</f>
        <v>0</v>
      </c>
      <c r="BD309" s="142">
        <f>IF(AZ309=4,G309,0)</f>
        <v>0</v>
      </c>
      <c r="BE309" s="142">
        <f>IF(AZ309=5,G309,0)</f>
        <v>0</v>
      </c>
      <c r="CA309" s="173">
        <v>1</v>
      </c>
      <c r="CB309" s="173">
        <v>7</v>
      </c>
      <c r="CZ309" s="142">
        <v>4.4999999999999997E-3</v>
      </c>
    </row>
    <row r="310" spans="1:104">
      <c r="A310" s="174"/>
      <c r="B310" s="176"/>
      <c r="C310" s="224" t="s">
        <v>311</v>
      </c>
      <c r="D310" s="225"/>
      <c r="E310" s="177">
        <v>0</v>
      </c>
      <c r="F310" s="178"/>
      <c r="G310" s="179"/>
      <c r="M310" s="175" t="s">
        <v>311</v>
      </c>
      <c r="O310" s="166"/>
    </row>
    <row r="311" spans="1:104">
      <c r="A311" s="174"/>
      <c r="B311" s="176"/>
      <c r="C311" s="224" t="s">
        <v>112</v>
      </c>
      <c r="D311" s="225"/>
      <c r="E311" s="177">
        <v>0</v>
      </c>
      <c r="F311" s="178"/>
      <c r="G311" s="179"/>
      <c r="M311" s="175" t="s">
        <v>112</v>
      </c>
      <c r="O311" s="166"/>
    </row>
    <row r="312" spans="1:104">
      <c r="A312" s="174"/>
      <c r="B312" s="176"/>
      <c r="C312" s="224" t="s">
        <v>312</v>
      </c>
      <c r="D312" s="225"/>
      <c r="E312" s="177">
        <v>115.58</v>
      </c>
      <c r="F312" s="178"/>
      <c r="G312" s="179"/>
      <c r="M312" s="175" t="s">
        <v>312</v>
      </c>
      <c r="O312" s="166"/>
    </row>
    <row r="313" spans="1:104">
      <c r="A313" s="174"/>
      <c r="B313" s="176"/>
      <c r="C313" s="224" t="s">
        <v>114</v>
      </c>
      <c r="D313" s="225"/>
      <c r="E313" s="177">
        <v>0</v>
      </c>
      <c r="F313" s="178"/>
      <c r="G313" s="179"/>
      <c r="M313" s="175" t="s">
        <v>114</v>
      </c>
      <c r="O313" s="166"/>
    </row>
    <row r="314" spans="1:104">
      <c r="A314" s="174"/>
      <c r="B314" s="176"/>
      <c r="C314" s="224" t="s">
        <v>312</v>
      </c>
      <c r="D314" s="225"/>
      <c r="E314" s="177">
        <v>115.58</v>
      </c>
      <c r="F314" s="178"/>
      <c r="G314" s="179"/>
      <c r="M314" s="175" t="s">
        <v>312</v>
      </c>
      <c r="O314" s="166"/>
    </row>
    <row r="315" spans="1:104">
      <c r="A315" s="174"/>
      <c r="B315" s="176"/>
      <c r="C315" s="224" t="s">
        <v>313</v>
      </c>
      <c r="D315" s="225"/>
      <c r="E315" s="177">
        <v>0</v>
      </c>
      <c r="F315" s="178"/>
      <c r="G315" s="179"/>
      <c r="M315" s="175" t="s">
        <v>313</v>
      </c>
      <c r="O315" s="166"/>
    </row>
    <row r="316" spans="1:104">
      <c r="A316" s="174"/>
      <c r="B316" s="176"/>
      <c r="C316" s="224" t="s">
        <v>112</v>
      </c>
      <c r="D316" s="225"/>
      <c r="E316" s="177">
        <v>0</v>
      </c>
      <c r="F316" s="178"/>
      <c r="G316" s="179"/>
      <c r="M316" s="175" t="s">
        <v>112</v>
      </c>
      <c r="O316" s="166"/>
    </row>
    <row r="317" spans="1:104">
      <c r="A317" s="174"/>
      <c r="B317" s="176"/>
      <c r="C317" s="224" t="s">
        <v>314</v>
      </c>
      <c r="D317" s="225"/>
      <c r="E317" s="177">
        <v>81.099999999999994</v>
      </c>
      <c r="F317" s="178"/>
      <c r="G317" s="179"/>
      <c r="M317" s="175" t="s">
        <v>314</v>
      </c>
      <c r="O317" s="166"/>
    </row>
    <row r="318" spans="1:104">
      <c r="A318" s="174"/>
      <c r="B318" s="176"/>
      <c r="C318" s="224" t="s">
        <v>114</v>
      </c>
      <c r="D318" s="225"/>
      <c r="E318" s="177">
        <v>0</v>
      </c>
      <c r="F318" s="178"/>
      <c r="G318" s="179"/>
      <c r="M318" s="175" t="s">
        <v>114</v>
      </c>
      <c r="O318" s="166"/>
    </row>
    <row r="319" spans="1:104">
      <c r="A319" s="174"/>
      <c r="B319" s="176"/>
      <c r="C319" s="224" t="s">
        <v>315</v>
      </c>
      <c r="D319" s="225"/>
      <c r="E319" s="177">
        <v>81.09</v>
      </c>
      <c r="F319" s="178"/>
      <c r="G319" s="179"/>
      <c r="M319" s="175" t="s">
        <v>315</v>
      </c>
      <c r="O319" s="166"/>
    </row>
    <row r="320" spans="1:104">
      <c r="A320" s="167">
        <v>78</v>
      </c>
      <c r="B320" s="168" t="s">
        <v>328</v>
      </c>
      <c r="C320" s="169" t="s">
        <v>329</v>
      </c>
      <c r="D320" s="170" t="s">
        <v>91</v>
      </c>
      <c r="E320" s="171">
        <v>393.35</v>
      </c>
      <c r="F320" s="171"/>
      <c r="G320" s="172">
        <f>E320*F320</f>
        <v>0</v>
      </c>
      <c r="O320" s="166">
        <v>2</v>
      </c>
      <c r="AA320" s="142">
        <v>1</v>
      </c>
      <c r="AB320" s="142">
        <v>7</v>
      </c>
      <c r="AC320" s="142">
        <v>7</v>
      </c>
      <c r="AZ320" s="142">
        <v>2</v>
      </c>
      <c r="BA320" s="142">
        <f>IF(AZ320=1,G320,0)</f>
        <v>0</v>
      </c>
      <c r="BB320" s="142">
        <f>IF(AZ320=2,G320,0)</f>
        <v>0</v>
      </c>
      <c r="BC320" s="142">
        <f>IF(AZ320=3,G320,0)</f>
        <v>0</v>
      </c>
      <c r="BD320" s="142">
        <f>IF(AZ320=4,G320,0)</f>
        <v>0</v>
      </c>
      <c r="BE320" s="142">
        <f>IF(AZ320=5,G320,0)</f>
        <v>0</v>
      </c>
      <c r="CA320" s="173">
        <v>1</v>
      </c>
      <c r="CB320" s="173">
        <v>7</v>
      </c>
      <c r="CZ320" s="142">
        <v>8.0000000000000007E-5</v>
      </c>
    </row>
    <row r="321" spans="1:104">
      <c r="A321" s="167">
        <v>79</v>
      </c>
      <c r="B321" s="168" t="s">
        <v>330</v>
      </c>
      <c r="C321" s="169" t="s">
        <v>331</v>
      </c>
      <c r="D321" s="170" t="s">
        <v>62</v>
      </c>
      <c r="E321" s="171">
        <v>997.14224999999999</v>
      </c>
      <c r="F321" s="171"/>
      <c r="G321" s="172">
        <f>E321*F321</f>
        <v>0</v>
      </c>
      <c r="O321" s="166">
        <v>2</v>
      </c>
      <c r="AA321" s="142">
        <v>7</v>
      </c>
      <c r="AB321" s="142">
        <v>1002</v>
      </c>
      <c r="AC321" s="142">
        <v>5</v>
      </c>
      <c r="AZ321" s="142">
        <v>2</v>
      </c>
      <c r="BA321" s="142">
        <f>IF(AZ321=1,G321,0)</f>
        <v>0</v>
      </c>
      <c r="BB321" s="142">
        <f>IF(AZ321=2,G321,0)</f>
        <v>0</v>
      </c>
      <c r="BC321" s="142">
        <f>IF(AZ321=3,G321,0)</f>
        <v>0</v>
      </c>
      <c r="BD321" s="142">
        <f>IF(AZ321=4,G321,0)</f>
        <v>0</v>
      </c>
      <c r="BE321" s="142">
        <f>IF(AZ321=5,G321,0)</f>
        <v>0</v>
      </c>
      <c r="CA321" s="173">
        <v>7</v>
      </c>
      <c r="CB321" s="173">
        <v>1002</v>
      </c>
      <c r="CZ321" s="142">
        <v>0</v>
      </c>
    </row>
    <row r="322" spans="1:104">
      <c r="A322" s="180"/>
      <c r="B322" s="181" t="s">
        <v>75</v>
      </c>
      <c r="C322" s="182" t="str">
        <f>CONCATENATE(B308," ",C308)</f>
        <v>777 Podlahy ze syntetických hmot</v>
      </c>
      <c r="D322" s="183"/>
      <c r="E322" s="184"/>
      <c r="F322" s="185"/>
      <c r="G322" s="186">
        <f>SUM(G308:G321)</f>
        <v>0</v>
      </c>
      <c r="O322" s="166">
        <v>4</v>
      </c>
      <c r="BA322" s="187">
        <f>SUM(BA308:BA321)</f>
        <v>0</v>
      </c>
      <c r="BB322" s="187">
        <f>SUM(BB308:BB321)</f>
        <v>0</v>
      </c>
      <c r="BC322" s="187">
        <f>SUM(BC308:BC321)</f>
        <v>0</v>
      </c>
      <c r="BD322" s="187">
        <f>SUM(BD308:BD321)</f>
        <v>0</v>
      </c>
      <c r="BE322" s="187">
        <f>SUM(BE308:BE321)</f>
        <v>0</v>
      </c>
    </row>
    <row r="323" spans="1:104">
      <c r="A323" s="159" t="s">
        <v>73</v>
      </c>
      <c r="B323" s="160" t="s">
        <v>332</v>
      </c>
      <c r="C323" s="161" t="s">
        <v>333</v>
      </c>
      <c r="D323" s="162"/>
      <c r="E323" s="163"/>
      <c r="F323" s="163"/>
      <c r="G323" s="164"/>
      <c r="H323" s="165"/>
      <c r="I323" s="165"/>
      <c r="O323" s="166">
        <v>1</v>
      </c>
    </row>
    <row r="324" spans="1:104">
      <c r="A324" s="167">
        <v>80</v>
      </c>
      <c r="B324" s="168" t="s">
        <v>334</v>
      </c>
      <c r="C324" s="169" t="s">
        <v>335</v>
      </c>
      <c r="D324" s="170" t="s">
        <v>91</v>
      </c>
      <c r="E324" s="171">
        <v>14</v>
      </c>
      <c r="F324" s="171"/>
      <c r="G324" s="172">
        <f>E324*F324</f>
        <v>0</v>
      </c>
      <c r="O324" s="166">
        <v>2</v>
      </c>
      <c r="AA324" s="142">
        <v>1</v>
      </c>
      <c r="AB324" s="142">
        <v>7</v>
      </c>
      <c r="AC324" s="142">
        <v>7</v>
      </c>
      <c r="AZ324" s="142">
        <v>2</v>
      </c>
      <c r="BA324" s="142">
        <f>IF(AZ324=1,G324,0)</f>
        <v>0</v>
      </c>
      <c r="BB324" s="142">
        <f>IF(AZ324=2,G324,0)</f>
        <v>0</v>
      </c>
      <c r="BC324" s="142">
        <f>IF(AZ324=3,G324,0)</f>
        <v>0</v>
      </c>
      <c r="BD324" s="142">
        <f>IF(AZ324=4,G324,0)</f>
        <v>0</v>
      </c>
      <c r="BE324" s="142">
        <f>IF(AZ324=5,G324,0)</f>
        <v>0</v>
      </c>
      <c r="CA324" s="173">
        <v>1</v>
      </c>
      <c r="CB324" s="173">
        <v>7</v>
      </c>
      <c r="CZ324" s="142">
        <v>2.1000000000000001E-4</v>
      </c>
    </row>
    <row r="325" spans="1:104" ht="22.5">
      <c r="A325" s="167">
        <v>81</v>
      </c>
      <c r="B325" s="168" t="s">
        <v>336</v>
      </c>
      <c r="C325" s="169" t="s">
        <v>337</v>
      </c>
      <c r="D325" s="170" t="s">
        <v>91</v>
      </c>
      <c r="E325" s="171">
        <v>14</v>
      </c>
      <c r="F325" s="171"/>
      <c r="G325" s="172">
        <f>E325*F325</f>
        <v>0</v>
      </c>
      <c r="O325" s="166">
        <v>2</v>
      </c>
      <c r="AA325" s="142">
        <v>1</v>
      </c>
      <c r="AB325" s="142">
        <v>7</v>
      </c>
      <c r="AC325" s="142">
        <v>7</v>
      </c>
      <c r="AZ325" s="142">
        <v>2</v>
      </c>
      <c r="BA325" s="142">
        <f>IF(AZ325=1,G325,0)</f>
        <v>0</v>
      </c>
      <c r="BB325" s="142">
        <f>IF(AZ325=2,G325,0)</f>
        <v>0</v>
      </c>
      <c r="BC325" s="142">
        <f>IF(AZ325=3,G325,0)</f>
        <v>0</v>
      </c>
      <c r="BD325" s="142">
        <f>IF(AZ325=4,G325,0)</f>
        <v>0</v>
      </c>
      <c r="BE325" s="142">
        <f>IF(AZ325=5,G325,0)</f>
        <v>0</v>
      </c>
      <c r="CA325" s="173">
        <v>1</v>
      </c>
      <c r="CB325" s="173">
        <v>7</v>
      </c>
      <c r="CZ325" s="142">
        <v>2.7599999999999999E-3</v>
      </c>
    </row>
    <row r="326" spans="1:104">
      <c r="A326" s="167">
        <v>82</v>
      </c>
      <c r="B326" s="168" t="s">
        <v>338</v>
      </c>
      <c r="C326" s="169" t="s">
        <v>339</v>
      </c>
      <c r="D326" s="170" t="s">
        <v>91</v>
      </c>
      <c r="E326" s="171">
        <v>15.4</v>
      </c>
      <c r="F326" s="171"/>
      <c r="G326" s="172">
        <f>E326*F326</f>
        <v>0</v>
      </c>
      <c r="O326" s="166">
        <v>2</v>
      </c>
      <c r="AA326" s="142">
        <v>12</v>
      </c>
      <c r="AB326" s="142">
        <v>0</v>
      </c>
      <c r="AC326" s="142">
        <v>13</v>
      </c>
      <c r="AZ326" s="142">
        <v>2</v>
      </c>
      <c r="BA326" s="142">
        <f>IF(AZ326=1,G326,0)</f>
        <v>0</v>
      </c>
      <c r="BB326" s="142">
        <f>IF(AZ326=2,G326,0)</f>
        <v>0</v>
      </c>
      <c r="BC326" s="142">
        <f>IF(AZ326=3,G326,0)</f>
        <v>0</v>
      </c>
      <c r="BD326" s="142">
        <f>IF(AZ326=4,G326,0)</f>
        <v>0</v>
      </c>
      <c r="BE326" s="142">
        <f>IF(AZ326=5,G326,0)</f>
        <v>0</v>
      </c>
      <c r="CA326" s="173">
        <v>12</v>
      </c>
      <c r="CB326" s="173">
        <v>0</v>
      </c>
      <c r="CZ326" s="142">
        <v>1.0500000000000001E-2</v>
      </c>
    </row>
    <row r="327" spans="1:104">
      <c r="A327" s="174"/>
      <c r="B327" s="176"/>
      <c r="C327" s="224" t="s">
        <v>340</v>
      </c>
      <c r="D327" s="225"/>
      <c r="E327" s="177">
        <v>15.4</v>
      </c>
      <c r="F327" s="178"/>
      <c r="G327" s="179"/>
      <c r="M327" s="175" t="s">
        <v>340</v>
      </c>
      <c r="O327" s="166"/>
    </row>
    <row r="328" spans="1:104">
      <c r="A328" s="167">
        <v>83</v>
      </c>
      <c r="B328" s="168" t="s">
        <v>341</v>
      </c>
      <c r="C328" s="169" t="s">
        <v>427</v>
      </c>
      <c r="D328" s="170" t="s">
        <v>149</v>
      </c>
      <c r="E328" s="171">
        <v>1</v>
      </c>
      <c r="F328" s="171"/>
      <c r="G328" s="172">
        <f>E328*F328</f>
        <v>0</v>
      </c>
      <c r="O328" s="166">
        <v>2</v>
      </c>
      <c r="AA328" s="142">
        <v>12</v>
      </c>
      <c r="AB328" s="142">
        <v>0</v>
      </c>
      <c r="AC328" s="142">
        <v>15</v>
      </c>
      <c r="AZ328" s="142">
        <v>2</v>
      </c>
      <c r="BA328" s="142">
        <f>IF(AZ328=1,G328,0)</f>
        <v>0</v>
      </c>
      <c r="BB328" s="142">
        <f>IF(AZ328=2,G328,0)</f>
        <v>0</v>
      </c>
      <c r="BC328" s="142">
        <f>IF(AZ328=3,G328,0)</f>
        <v>0</v>
      </c>
      <c r="BD328" s="142">
        <f>IF(AZ328=4,G328,0)</f>
        <v>0</v>
      </c>
      <c r="BE328" s="142">
        <f>IF(AZ328=5,G328,0)</f>
        <v>0</v>
      </c>
      <c r="CA328" s="173">
        <v>12</v>
      </c>
      <c r="CB328" s="173">
        <v>0</v>
      </c>
      <c r="CZ328" s="142">
        <v>0</v>
      </c>
    </row>
    <row r="329" spans="1:104">
      <c r="A329" s="167">
        <v>84</v>
      </c>
      <c r="B329" s="168" t="s">
        <v>425</v>
      </c>
      <c r="C329" s="169" t="s">
        <v>426</v>
      </c>
      <c r="D329" s="170" t="s">
        <v>226</v>
      </c>
      <c r="E329" s="171">
        <v>3</v>
      </c>
      <c r="F329" s="171"/>
      <c r="G329" s="172">
        <f>E329*F329</f>
        <v>0</v>
      </c>
      <c r="O329" s="166"/>
      <c r="CA329" s="173"/>
      <c r="CB329" s="173"/>
    </row>
    <row r="330" spans="1:104">
      <c r="A330" s="174"/>
      <c r="B330" s="176"/>
      <c r="C330" s="224" t="s">
        <v>428</v>
      </c>
      <c r="D330" s="225"/>
      <c r="E330" s="177">
        <v>0</v>
      </c>
      <c r="F330" s="178"/>
      <c r="G330" s="179"/>
      <c r="O330" s="166"/>
      <c r="CA330" s="173"/>
      <c r="CB330" s="173"/>
    </row>
    <row r="331" spans="1:104" ht="22.5">
      <c r="A331" s="167">
        <v>85</v>
      </c>
      <c r="B331" s="168" t="s">
        <v>338</v>
      </c>
      <c r="C331" s="169" t="s">
        <v>433</v>
      </c>
      <c r="D331" s="170" t="s">
        <v>91</v>
      </c>
      <c r="E331" s="171">
        <v>6.5</v>
      </c>
      <c r="F331" s="171"/>
      <c r="G331" s="172">
        <f>E331*F331</f>
        <v>0</v>
      </c>
      <c r="O331" s="166"/>
      <c r="CA331" s="173"/>
      <c r="CB331" s="173"/>
    </row>
    <row r="332" spans="1:104">
      <c r="A332" s="174"/>
      <c r="B332" s="176"/>
      <c r="C332" s="224" t="s">
        <v>434</v>
      </c>
      <c r="D332" s="225"/>
      <c r="E332" s="177">
        <v>6.5</v>
      </c>
      <c r="F332" s="178"/>
      <c r="G332" s="179"/>
      <c r="O332" s="166"/>
      <c r="CA332" s="173"/>
      <c r="CB332" s="173"/>
    </row>
    <row r="333" spans="1:104">
      <c r="A333" s="167">
        <v>86</v>
      </c>
      <c r="B333" s="168" t="s">
        <v>342</v>
      </c>
      <c r="C333" s="169" t="s">
        <v>343</v>
      </c>
      <c r="D333" s="170" t="s">
        <v>62</v>
      </c>
      <c r="E333" s="171">
        <v>155.38200000000001</v>
      </c>
      <c r="F333" s="171"/>
      <c r="G333" s="172">
        <f>E333*F333</f>
        <v>0</v>
      </c>
      <c r="O333" s="166">
        <v>2</v>
      </c>
      <c r="AA333" s="142">
        <v>7</v>
      </c>
      <c r="AB333" s="142">
        <v>1002</v>
      </c>
      <c r="AC333" s="142">
        <v>5</v>
      </c>
      <c r="AZ333" s="142">
        <v>2</v>
      </c>
      <c r="BA333" s="142">
        <f>IF(AZ333=1,G333,0)</f>
        <v>0</v>
      </c>
      <c r="BB333" s="142">
        <f>IF(AZ333=2,G333,0)</f>
        <v>0</v>
      </c>
      <c r="BC333" s="142">
        <f>IF(AZ333=3,G333,0)</f>
        <v>0</v>
      </c>
      <c r="BD333" s="142">
        <f>IF(AZ333=4,G333,0)</f>
        <v>0</v>
      </c>
      <c r="BE333" s="142">
        <f>IF(AZ333=5,G333,0)</f>
        <v>0</v>
      </c>
      <c r="CA333" s="173">
        <v>7</v>
      </c>
      <c r="CB333" s="173">
        <v>1002</v>
      </c>
      <c r="CZ333" s="142">
        <v>0</v>
      </c>
    </row>
    <row r="334" spans="1:104">
      <c r="A334" s="180"/>
      <c r="B334" s="181" t="s">
        <v>75</v>
      </c>
      <c r="C334" s="182" t="str">
        <f>CONCATENATE(B323," ",C323)</f>
        <v>781 Obklady keramické</v>
      </c>
      <c r="D334" s="183"/>
      <c r="E334" s="184"/>
      <c r="F334" s="185"/>
      <c r="G334" s="186">
        <f>SUM(G323:G333)</f>
        <v>0</v>
      </c>
      <c r="O334" s="166">
        <v>4</v>
      </c>
      <c r="BA334" s="187">
        <f>SUM(BA323:BA333)</f>
        <v>0</v>
      </c>
      <c r="BB334" s="187">
        <f>SUM(BB323:BB333)</f>
        <v>0</v>
      </c>
      <c r="BC334" s="187">
        <f>SUM(BC323:BC333)</f>
        <v>0</v>
      </c>
      <c r="BD334" s="187">
        <f>SUM(BD323:BD333)</f>
        <v>0</v>
      </c>
      <c r="BE334" s="187">
        <f>SUM(BE323:BE333)</f>
        <v>0</v>
      </c>
    </row>
    <row r="335" spans="1:104">
      <c r="A335" s="159" t="s">
        <v>73</v>
      </c>
      <c r="B335" s="160" t="s">
        <v>344</v>
      </c>
      <c r="C335" s="161" t="s">
        <v>345</v>
      </c>
      <c r="D335" s="162"/>
      <c r="E335" s="163"/>
      <c r="F335" s="163"/>
      <c r="G335" s="164"/>
      <c r="H335" s="165"/>
      <c r="I335" s="165"/>
      <c r="O335" s="166">
        <v>1</v>
      </c>
    </row>
    <row r="336" spans="1:104">
      <c r="A336" s="167">
        <v>87</v>
      </c>
      <c r="B336" s="168" t="s">
        <v>346</v>
      </c>
      <c r="C336" s="169" t="s">
        <v>347</v>
      </c>
      <c r="D336" s="170" t="s">
        <v>83</v>
      </c>
      <c r="E336" s="171">
        <v>29</v>
      </c>
      <c r="F336" s="171"/>
      <c r="G336" s="172">
        <f>E336*F336</f>
        <v>0</v>
      </c>
      <c r="O336" s="166">
        <v>2</v>
      </c>
      <c r="AA336" s="142">
        <v>12</v>
      </c>
      <c r="AB336" s="142">
        <v>0</v>
      </c>
      <c r="AC336" s="142">
        <v>16</v>
      </c>
      <c r="AZ336" s="142">
        <v>2</v>
      </c>
      <c r="BA336" s="142">
        <f>IF(AZ336=1,G336,0)</f>
        <v>0</v>
      </c>
      <c r="BB336" s="142">
        <f>IF(AZ336=2,G336,0)</f>
        <v>0</v>
      </c>
      <c r="BC336" s="142">
        <f>IF(AZ336=3,G336,0)</f>
        <v>0</v>
      </c>
      <c r="BD336" s="142">
        <f>IF(AZ336=4,G336,0)</f>
        <v>0</v>
      </c>
      <c r="BE336" s="142">
        <f>IF(AZ336=5,G336,0)</f>
        <v>0</v>
      </c>
      <c r="CA336" s="173">
        <v>12</v>
      </c>
      <c r="CB336" s="173">
        <v>0</v>
      </c>
      <c r="CZ336" s="142">
        <v>0</v>
      </c>
    </row>
    <row r="337" spans="1:104">
      <c r="A337" s="167">
        <v>88</v>
      </c>
      <c r="B337" s="168" t="s">
        <v>348</v>
      </c>
      <c r="C337" s="169" t="s">
        <v>349</v>
      </c>
      <c r="D337" s="170" t="s">
        <v>91</v>
      </c>
      <c r="E337" s="171">
        <v>463.92259999999999</v>
      </c>
      <c r="F337" s="171"/>
      <c r="G337" s="172">
        <f>E337*F337</f>
        <v>0</v>
      </c>
      <c r="O337" s="166">
        <v>2</v>
      </c>
      <c r="AA337" s="142">
        <v>12</v>
      </c>
      <c r="AB337" s="142">
        <v>0</v>
      </c>
      <c r="AC337" s="142">
        <v>17</v>
      </c>
      <c r="AZ337" s="142">
        <v>2</v>
      </c>
      <c r="BA337" s="142">
        <f>IF(AZ337=1,G337,0)</f>
        <v>0</v>
      </c>
      <c r="BB337" s="142">
        <f>IF(AZ337=2,G337,0)</f>
        <v>0</v>
      </c>
      <c r="BC337" s="142">
        <f>IF(AZ337=3,G337,0)</f>
        <v>0</v>
      </c>
      <c r="BD337" s="142">
        <f>IF(AZ337=4,G337,0)</f>
        <v>0</v>
      </c>
      <c r="BE337" s="142">
        <f>IF(AZ337=5,G337,0)</f>
        <v>0</v>
      </c>
      <c r="CA337" s="173">
        <v>12</v>
      </c>
      <c r="CB337" s="173">
        <v>0</v>
      </c>
      <c r="CZ337" s="142">
        <v>0</v>
      </c>
    </row>
    <row r="338" spans="1:104">
      <c r="A338" s="174"/>
      <c r="B338" s="176"/>
      <c r="C338" s="224" t="s">
        <v>84</v>
      </c>
      <c r="D338" s="225"/>
      <c r="E338" s="177">
        <v>0</v>
      </c>
      <c r="F338" s="178"/>
      <c r="G338" s="179"/>
      <c r="M338" s="175" t="s">
        <v>84</v>
      </c>
      <c r="O338" s="166"/>
    </row>
    <row r="339" spans="1:104">
      <c r="A339" s="174"/>
      <c r="B339" s="176"/>
      <c r="C339" s="224" t="s">
        <v>350</v>
      </c>
      <c r="D339" s="225"/>
      <c r="E339" s="177">
        <v>56.425199999999997</v>
      </c>
      <c r="F339" s="178"/>
      <c r="G339" s="179"/>
      <c r="M339" s="175" t="s">
        <v>350</v>
      </c>
      <c r="O339" s="166"/>
    </row>
    <row r="340" spans="1:104">
      <c r="A340" s="174"/>
      <c r="B340" s="176"/>
      <c r="C340" s="224" t="s">
        <v>112</v>
      </c>
      <c r="D340" s="225"/>
      <c r="E340" s="177">
        <v>0</v>
      </c>
      <c r="F340" s="178"/>
      <c r="G340" s="179"/>
      <c r="M340" s="175" t="s">
        <v>112</v>
      </c>
      <c r="O340" s="166"/>
    </row>
    <row r="341" spans="1:104">
      <c r="A341" s="174"/>
      <c r="B341" s="176"/>
      <c r="C341" s="224" t="s">
        <v>351</v>
      </c>
      <c r="D341" s="225"/>
      <c r="E341" s="177">
        <v>16.403400000000001</v>
      </c>
      <c r="F341" s="178"/>
      <c r="G341" s="179"/>
      <c r="M341" s="175" t="s">
        <v>351</v>
      </c>
      <c r="O341" s="166"/>
    </row>
    <row r="342" spans="1:104">
      <c r="A342" s="174"/>
      <c r="B342" s="176"/>
      <c r="C342" s="224" t="s">
        <v>352</v>
      </c>
      <c r="D342" s="225"/>
      <c r="E342" s="177">
        <v>189.21600000000001</v>
      </c>
      <c r="F342" s="178"/>
      <c r="G342" s="179"/>
      <c r="M342" s="175" t="s">
        <v>352</v>
      </c>
      <c r="O342" s="166"/>
    </row>
    <row r="343" spans="1:104">
      <c r="A343" s="174"/>
      <c r="B343" s="176"/>
      <c r="C343" s="224" t="s">
        <v>114</v>
      </c>
      <c r="D343" s="225"/>
      <c r="E343" s="177">
        <v>0</v>
      </c>
      <c r="F343" s="178"/>
      <c r="G343" s="179"/>
      <c r="M343" s="175" t="s">
        <v>114</v>
      </c>
      <c r="O343" s="166"/>
    </row>
    <row r="344" spans="1:104">
      <c r="A344" s="174"/>
      <c r="B344" s="176"/>
      <c r="C344" s="224" t="s">
        <v>353</v>
      </c>
      <c r="D344" s="225"/>
      <c r="E344" s="177">
        <v>12.662000000000001</v>
      </c>
      <c r="F344" s="178"/>
      <c r="G344" s="179"/>
      <c r="M344" s="175" t="s">
        <v>353</v>
      </c>
      <c r="O344" s="166"/>
    </row>
    <row r="345" spans="1:104">
      <c r="A345" s="174"/>
      <c r="B345" s="176"/>
      <c r="C345" s="224" t="s">
        <v>354</v>
      </c>
      <c r="D345" s="225"/>
      <c r="E345" s="177">
        <v>189.21600000000001</v>
      </c>
      <c r="F345" s="178"/>
      <c r="G345" s="179"/>
      <c r="M345" s="175" t="s">
        <v>354</v>
      </c>
      <c r="O345" s="166"/>
    </row>
    <row r="346" spans="1:104" ht="22.5">
      <c r="A346" s="167">
        <v>89</v>
      </c>
      <c r="B346" s="168" t="s">
        <v>420</v>
      </c>
      <c r="C346" s="169" t="s">
        <v>421</v>
      </c>
      <c r="D346" s="170" t="s">
        <v>149</v>
      </c>
      <c r="E346" s="171">
        <v>1</v>
      </c>
      <c r="F346" s="171"/>
      <c r="G346" s="172">
        <f>E346*F346</f>
        <v>0</v>
      </c>
      <c r="M346" s="175"/>
      <c r="O346" s="166"/>
    </row>
    <row r="347" spans="1:104">
      <c r="A347" s="180"/>
      <c r="B347" s="181" t="s">
        <v>75</v>
      </c>
      <c r="C347" s="182" t="str">
        <f>CONCATENATE(B335," ",C335)</f>
        <v>783 Nátěry</v>
      </c>
      <c r="D347" s="183"/>
      <c r="E347" s="184"/>
      <c r="F347" s="185"/>
      <c r="G347" s="186">
        <f>SUM(G335:G346)</f>
        <v>0</v>
      </c>
      <c r="O347" s="166">
        <v>4</v>
      </c>
      <c r="BA347" s="187">
        <f>SUM(BA335:BA345)</f>
        <v>0</v>
      </c>
      <c r="BB347" s="187">
        <f>SUM(BB335:BB345)</f>
        <v>0</v>
      </c>
      <c r="BC347" s="187">
        <f>SUM(BC335:BC345)</f>
        <v>0</v>
      </c>
      <c r="BD347" s="187">
        <f>SUM(BD335:BD345)</f>
        <v>0</v>
      </c>
      <c r="BE347" s="187">
        <f>SUM(BE335:BE345)</f>
        <v>0</v>
      </c>
    </row>
    <row r="348" spans="1:104">
      <c r="A348" s="159" t="s">
        <v>73</v>
      </c>
      <c r="B348" s="160" t="s">
        <v>355</v>
      </c>
      <c r="C348" s="161" t="s">
        <v>356</v>
      </c>
      <c r="D348" s="162"/>
      <c r="E348" s="163"/>
      <c r="F348" s="163"/>
      <c r="G348" s="164"/>
      <c r="H348" s="165"/>
      <c r="I348" s="165"/>
      <c r="O348" s="166">
        <v>1</v>
      </c>
    </row>
    <row r="349" spans="1:104">
      <c r="A349" s="167">
        <v>90</v>
      </c>
      <c r="B349" s="168" t="s">
        <v>357</v>
      </c>
      <c r="C349" s="169" t="s">
        <v>358</v>
      </c>
      <c r="D349" s="170" t="s">
        <v>91</v>
      </c>
      <c r="E349" s="171">
        <v>3444.8688000000002</v>
      </c>
      <c r="F349" s="171"/>
      <c r="G349" s="172">
        <f>E349*F349</f>
        <v>0</v>
      </c>
      <c r="O349" s="166">
        <v>2</v>
      </c>
      <c r="AA349" s="142">
        <v>1</v>
      </c>
      <c r="AB349" s="142">
        <v>7</v>
      </c>
      <c r="AC349" s="142">
        <v>7</v>
      </c>
      <c r="AZ349" s="142">
        <v>2</v>
      </c>
      <c r="BA349" s="142">
        <f>IF(AZ349=1,G349,0)</f>
        <v>0</v>
      </c>
      <c r="BB349" s="142">
        <f>IF(AZ349=2,G349,0)</f>
        <v>0</v>
      </c>
      <c r="BC349" s="142">
        <f>IF(AZ349=3,G349,0)</f>
        <v>0</v>
      </c>
      <c r="BD349" s="142">
        <f>IF(AZ349=4,G349,0)</f>
        <v>0</v>
      </c>
      <c r="BE349" s="142">
        <f>IF(AZ349=5,G349,0)</f>
        <v>0</v>
      </c>
      <c r="CA349" s="173">
        <v>1</v>
      </c>
      <c r="CB349" s="173">
        <v>7</v>
      </c>
      <c r="CZ349" s="142">
        <v>6.9999999999999994E-5</v>
      </c>
    </row>
    <row r="350" spans="1:104">
      <c r="A350" s="174"/>
      <c r="B350" s="176"/>
      <c r="C350" s="224" t="s">
        <v>359</v>
      </c>
      <c r="D350" s="225"/>
      <c r="E350" s="177">
        <v>0</v>
      </c>
      <c r="F350" s="178"/>
      <c r="G350" s="179"/>
      <c r="M350" s="175" t="s">
        <v>359</v>
      </c>
      <c r="O350" s="166"/>
    </row>
    <row r="351" spans="1:104">
      <c r="A351" s="174"/>
      <c r="B351" s="176"/>
      <c r="C351" s="224" t="s">
        <v>360</v>
      </c>
      <c r="D351" s="225"/>
      <c r="E351" s="177">
        <v>3366.7768000000001</v>
      </c>
      <c r="F351" s="178"/>
      <c r="G351" s="179"/>
      <c r="M351" s="175" t="s">
        <v>360</v>
      </c>
      <c r="O351" s="166"/>
    </row>
    <row r="352" spans="1:104">
      <c r="A352" s="174"/>
      <c r="B352" s="176"/>
      <c r="C352" s="224" t="s">
        <v>361</v>
      </c>
      <c r="D352" s="225"/>
      <c r="E352" s="177">
        <v>0</v>
      </c>
      <c r="F352" s="178"/>
      <c r="G352" s="179"/>
      <c r="M352" s="175" t="s">
        <v>361</v>
      </c>
      <c r="O352" s="166"/>
    </row>
    <row r="353" spans="1:104">
      <c r="A353" s="174"/>
      <c r="B353" s="176"/>
      <c r="C353" s="224" t="s">
        <v>362</v>
      </c>
      <c r="D353" s="225"/>
      <c r="E353" s="177">
        <v>78.091999999999999</v>
      </c>
      <c r="F353" s="178"/>
      <c r="G353" s="179"/>
      <c r="M353" s="200">
        <v>78092</v>
      </c>
      <c r="O353" s="166"/>
    </row>
    <row r="354" spans="1:104">
      <c r="A354" s="167">
        <v>91</v>
      </c>
      <c r="B354" s="168" t="s">
        <v>363</v>
      </c>
      <c r="C354" s="169" t="s">
        <v>364</v>
      </c>
      <c r="D354" s="170" t="s">
        <v>91</v>
      </c>
      <c r="E354" s="171">
        <v>3444.8688000000002</v>
      </c>
      <c r="F354" s="171"/>
      <c r="G354" s="172">
        <f>E354*F354</f>
        <v>0</v>
      </c>
      <c r="O354" s="166">
        <v>2</v>
      </c>
      <c r="AA354" s="142">
        <v>1</v>
      </c>
      <c r="AB354" s="142">
        <v>7</v>
      </c>
      <c r="AC354" s="142">
        <v>7</v>
      </c>
      <c r="AZ354" s="142">
        <v>2</v>
      </c>
      <c r="BA354" s="142">
        <f>IF(AZ354=1,G354,0)</f>
        <v>0</v>
      </c>
      <c r="BB354" s="142">
        <f>IF(AZ354=2,G354,0)</f>
        <v>0</v>
      </c>
      <c r="BC354" s="142">
        <f>IF(AZ354=3,G354,0)</f>
        <v>0</v>
      </c>
      <c r="BD354" s="142">
        <f>IF(AZ354=4,G354,0)</f>
        <v>0</v>
      </c>
      <c r="BE354" s="142">
        <f>IF(AZ354=5,G354,0)</f>
        <v>0</v>
      </c>
      <c r="CA354" s="173">
        <v>1</v>
      </c>
      <c r="CB354" s="173">
        <v>7</v>
      </c>
      <c r="CZ354" s="142">
        <v>2.9E-4</v>
      </c>
    </row>
    <row r="355" spans="1:104">
      <c r="A355" s="167">
        <v>92</v>
      </c>
      <c r="B355" s="168" t="s">
        <v>365</v>
      </c>
      <c r="C355" s="169" t="s">
        <v>366</v>
      </c>
      <c r="D355" s="170" t="s">
        <v>91</v>
      </c>
      <c r="E355" s="171">
        <v>3366.7768000000001</v>
      </c>
      <c r="F355" s="171"/>
      <c r="G355" s="172">
        <f>E355*F355</f>
        <v>0</v>
      </c>
      <c r="O355" s="166">
        <v>2</v>
      </c>
      <c r="AA355" s="142">
        <v>1</v>
      </c>
      <c r="AB355" s="142">
        <v>7</v>
      </c>
      <c r="AC355" s="142">
        <v>7</v>
      </c>
      <c r="AZ355" s="142">
        <v>2</v>
      </c>
      <c r="BA355" s="142">
        <f>IF(AZ355=1,G355,0)</f>
        <v>0</v>
      </c>
      <c r="BB355" s="142">
        <f>IF(AZ355=2,G355,0)</f>
        <v>0</v>
      </c>
      <c r="BC355" s="142">
        <f>IF(AZ355=3,G355,0)</f>
        <v>0</v>
      </c>
      <c r="BD355" s="142">
        <f>IF(AZ355=4,G355,0)</f>
        <v>0</v>
      </c>
      <c r="BE355" s="142">
        <f>IF(AZ355=5,G355,0)</f>
        <v>0</v>
      </c>
      <c r="CA355" s="173">
        <v>1</v>
      </c>
      <c r="CB355" s="173">
        <v>7</v>
      </c>
      <c r="CZ355" s="142">
        <v>0</v>
      </c>
    </row>
    <row r="356" spans="1:104">
      <c r="A356" s="167">
        <v>93</v>
      </c>
      <c r="B356" s="168" t="s">
        <v>367</v>
      </c>
      <c r="C356" s="169" t="s">
        <v>368</v>
      </c>
      <c r="D356" s="170" t="s">
        <v>91</v>
      </c>
      <c r="E356" s="171">
        <v>3366.7768000000001</v>
      </c>
      <c r="F356" s="171"/>
      <c r="G356" s="172">
        <f>E356*F356</f>
        <v>0</v>
      </c>
      <c r="O356" s="166">
        <v>2</v>
      </c>
      <c r="AA356" s="142">
        <v>1</v>
      </c>
      <c r="AB356" s="142">
        <v>7</v>
      </c>
      <c r="AC356" s="142">
        <v>7</v>
      </c>
      <c r="AZ356" s="142">
        <v>2</v>
      </c>
      <c r="BA356" s="142">
        <f>IF(AZ356=1,G356,0)</f>
        <v>0</v>
      </c>
      <c r="BB356" s="142">
        <f>IF(AZ356=2,G356,0)</f>
        <v>0</v>
      </c>
      <c r="BC356" s="142">
        <f>IF(AZ356=3,G356,0)</f>
        <v>0</v>
      </c>
      <c r="BD356" s="142">
        <f>IF(AZ356=4,G356,0)</f>
        <v>0</v>
      </c>
      <c r="BE356" s="142">
        <f>IF(AZ356=5,G356,0)</f>
        <v>0</v>
      </c>
      <c r="CA356" s="173">
        <v>1</v>
      </c>
      <c r="CB356" s="173">
        <v>7</v>
      </c>
      <c r="CZ356" s="142">
        <v>0</v>
      </c>
    </row>
    <row r="357" spans="1:104">
      <c r="A357" s="167">
        <v>94</v>
      </c>
      <c r="B357" s="168" t="s">
        <v>369</v>
      </c>
      <c r="C357" s="169" t="s">
        <v>370</v>
      </c>
      <c r="D357" s="170" t="s">
        <v>91</v>
      </c>
      <c r="E357" s="171">
        <v>1035.3234</v>
      </c>
      <c r="F357" s="171"/>
      <c r="G357" s="172">
        <f>E357*F357</f>
        <v>0</v>
      </c>
      <c r="O357" s="166">
        <v>2</v>
      </c>
      <c r="AA357" s="142">
        <v>12</v>
      </c>
      <c r="AB357" s="142">
        <v>0</v>
      </c>
      <c r="AC357" s="142">
        <v>18</v>
      </c>
      <c r="AZ357" s="142">
        <v>2</v>
      </c>
      <c r="BA357" s="142">
        <f>IF(AZ357=1,G357,0)</f>
        <v>0</v>
      </c>
      <c r="BB357" s="142">
        <f>IF(AZ357=2,G357,0)</f>
        <v>0</v>
      </c>
      <c r="BC357" s="142">
        <f>IF(AZ357=3,G357,0)</f>
        <v>0</v>
      </c>
      <c r="BD357" s="142">
        <f>IF(AZ357=4,G357,0)</f>
        <v>0</v>
      </c>
      <c r="BE357" s="142">
        <f>IF(AZ357=5,G357,0)</f>
        <v>0</v>
      </c>
      <c r="CA357" s="173">
        <v>12</v>
      </c>
      <c r="CB357" s="173">
        <v>0</v>
      </c>
      <c r="CZ357" s="142">
        <v>0</v>
      </c>
    </row>
    <row r="358" spans="1:104">
      <c r="A358" s="174"/>
      <c r="B358" s="176"/>
      <c r="C358" s="224" t="s">
        <v>84</v>
      </c>
      <c r="D358" s="225"/>
      <c r="E358" s="177">
        <v>0</v>
      </c>
      <c r="F358" s="178"/>
      <c r="G358" s="179"/>
      <c r="M358" s="175" t="s">
        <v>84</v>
      </c>
      <c r="O358" s="166"/>
    </row>
    <row r="359" spans="1:104" ht="22.5">
      <c r="A359" s="174"/>
      <c r="B359" s="176"/>
      <c r="C359" s="224" t="s">
        <v>371</v>
      </c>
      <c r="D359" s="225"/>
      <c r="E359" s="177">
        <v>280.56</v>
      </c>
      <c r="F359" s="178"/>
      <c r="G359" s="179"/>
      <c r="M359" s="175" t="s">
        <v>371</v>
      </c>
      <c r="O359" s="166"/>
    </row>
    <row r="360" spans="1:104">
      <c r="A360" s="174"/>
      <c r="B360" s="176"/>
      <c r="C360" s="224" t="s">
        <v>112</v>
      </c>
      <c r="D360" s="225"/>
      <c r="E360" s="177">
        <v>0</v>
      </c>
      <c r="F360" s="178"/>
      <c r="G360" s="179"/>
      <c r="M360" s="175" t="s">
        <v>112</v>
      </c>
      <c r="O360" s="166"/>
    </row>
    <row r="361" spans="1:104">
      <c r="A361" s="174"/>
      <c r="B361" s="176"/>
      <c r="C361" s="224" t="s">
        <v>372</v>
      </c>
      <c r="D361" s="225"/>
      <c r="E361" s="177">
        <v>384.06639999999999</v>
      </c>
      <c r="F361" s="178"/>
      <c r="G361" s="179"/>
      <c r="M361" s="175" t="s">
        <v>372</v>
      </c>
      <c r="O361" s="166"/>
    </row>
    <row r="362" spans="1:104">
      <c r="A362" s="174"/>
      <c r="B362" s="176"/>
      <c r="C362" s="224" t="s">
        <v>114</v>
      </c>
      <c r="D362" s="225"/>
      <c r="E362" s="177">
        <v>0</v>
      </c>
      <c r="F362" s="178"/>
      <c r="G362" s="179"/>
      <c r="M362" s="175" t="s">
        <v>114</v>
      </c>
      <c r="O362" s="166"/>
    </row>
    <row r="363" spans="1:104">
      <c r="A363" s="174"/>
      <c r="B363" s="176"/>
      <c r="C363" s="224" t="s">
        <v>373</v>
      </c>
      <c r="D363" s="225"/>
      <c r="E363" s="177">
        <v>370.697</v>
      </c>
      <c r="F363" s="178"/>
      <c r="G363" s="179"/>
      <c r="M363" s="175" t="s">
        <v>373</v>
      </c>
      <c r="O363" s="166"/>
    </row>
    <row r="364" spans="1:104">
      <c r="A364" s="180"/>
      <c r="B364" s="181" t="s">
        <v>75</v>
      </c>
      <c r="C364" s="182" t="str">
        <f>CONCATENATE(B348," ",C348)</f>
        <v>784 Malby</v>
      </c>
      <c r="D364" s="183"/>
      <c r="E364" s="184"/>
      <c r="F364" s="185"/>
      <c r="G364" s="186">
        <f>SUM(G348:G363)</f>
        <v>0</v>
      </c>
      <c r="O364" s="166">
        <v>4</v>
      </c>
      <c r="BA364" s="187">
        <f>SUM(BA348:BA363)</f>
        <v>0</v>
      </c>
      <c r="BB364" s="187">
        <f>SUM(BB348:BB363)</f>
        <v>0</v>
      </c>
      <c r="BC364" s="187">
        <f>SUM(BC348:BC363)</f>
        <v>0</v>
      </c>
      <c r="BD364" s="187">
        <f>SUM(BD348:BD363)</f>
        <v>0</v>
      </c>
      <c r="BE364" s="187">
        <f>SUM(BE348:BE363)</f>
        <v>0</v>
      </c>
    </row>
    <row r="365" spans="1:104">
      <c r="A365" s="159" t="s">
        <v>73</v>
      </c>
      <c r="B365" s="160" t="s">
        <v>374</v>
      </c>
      <c r="C365" s="161" t="s">
        <v>375</v>
      </c>
      <c r="D365" s="162"/>
      <c r="E365" s="163"/>
      <c r="F365" s="163"/>
      <c r="G365" s="164"/>
      <c r="H365" s="165"/>
      <c r="I365" s="165"/>
      <c r="O365" s="166">
        <v>1</v>
      </c>
    </row>
    <row r="366" spans="1:104" ht="22.5">
      <c r="A366" s="167">
        <v>95</v>
      </c>
      <c r="B366" s="168" t="s">
        <v>376</v>
      </c>
      <c r="C366" s="169" t="s">
        <v>377</v>
      </c>
      <c r="D366" s="170" t="s">
        <v>83</v>
      </c>
      <c r="E366" s="171">
        <v>1</v>
      </c>
      <c r="F366" s="171"/>
      <c r="G366" s="172">
        <f>E366*F366</f>
        <v>0</v>
      </c>
      <c r="O366" s="166">
        <v>2</v>
      </c>
      <c r="AA366" s="142">
        <v>12</v>
      </c>
      <c r="AB366" s="142">
        <v>0</v>
      </c>
      <c r="AC366" s="142">
        <v>19</v>
      </c>
      <c r="AZ366" s="142">
        <v>4</v>
      </c>
      <c r="BA366" s="142">
        <f>IF(AZ366=1,G366,0)</f>
        <v>0</v>
      </c>
      <c r="BB366" s="142">
        <f>IF(AZ366=2,G366,0)</f>
        <v>0</v>
      </c>
      <c r="BC366" s="142">
        <f>IF(AZ366=3,G366,0)</f>
        <v>0</v>
      </c>
      <c r="BD366" s="142">
        <f>IF(AZ366=4,G366,0)</f>
        <v>0</v>
      </c>
      <c r="BE366" s="142">
        <f>IF(AZ366=5,G366,0)</f>
        <v>0</v>
      </c>
      <c r="CA366" s="173">
        <v>12</v>
      </c>
      <c r="CB366" s="173">
        <v>0</v>
      </c>
      <c r="CZ366" s="142">
        <v>0</v>
      </c>
    </row>
    <row r="367" spans="1:104">
      <c r="A367" s="167">
        <v>96</v>
      </c>
      <c r="B367" s="168" t="s">
        <v>378</v>
      </c>
      <c r="C367" s="169" t="s">
        <v>379</v>
      </c>
      <c r="D367" s="170" t="s">
        <v>62</v>
      </c>
      <c r="E367" s="171">
        <v>5</v>
      </c>
      <c r="F367" s="171"/>
      <c r="G367" s="172">
        <f>E367*F367</f>
        <v>0</v>
      </c>
      <c r="O367" s="166">
        <v>2</v>
      </c>
      <c r="AA367" s="142">
        <v>12</v>
      </c>
      <c r="AB367" s="142">
        <v>0</v>
      </c>
      <c r="AC367" s="142">
        <v>20</v>
      </c>
      <c r="AZ367" s="142">
        <v>4</v>
      </c>
      <c r="BA367" s="142">
        <f>IF(AZ367=1,G367,0)</f>
        <v>0</v>
      </c>
      <c r="BB367" s="142">
        <f>IF(AZ367=2,G367,0)</f>
        <v>0</v>
      </c>
      <c r="BC367" s="142">
        <f>IF(AZ367=3,G367,0)</f>
        <v>0</v>
      </c>
      <c r="BD367" s="142">
        <f>IF(AZ367=4,G367,0)</f>
        <v>0</v>
      </c>
      <c r="BE367" s="142">
        <f>IF(AZ367=5,G367,0)</f>
        <v>0</v>
      </c>
      <c r="CA367" s="173">
        <v>12</v>
      </c>
      <c r="CB367" s="173">
        <v>0</v>
      </c>
      <c r="CZ367" s="142">
        <v>0</v>
      </c>
    </row>
    <row r="368" spans="1:104">
      <c r="A368" s="180"/>
      <c r="B368" s="181" t="s">
        <v>75</v>
      </c>
      <c r="C368" s="182" t="str">
        <f>CONCATENATE(B365," ",C365)</f>
        <v>M21 Elektromontáže</v>
      </c>
      <c r="D368" s="183"/>
      <c r="E368" s="184"/>
      <c r="F368" s="185"/>
      <c r="G368" s="186">
        <f>SUM(G365:G367)</f>
        <v>0</v>
      </c>
      <c r="O368" s="166">
        <v>4</v>
      </c>
      <c r="BA368" s="187">
        <f>SUM(BA365:BA367)</f>
        <v>0</v>
      </c>
      <c r="BB368" s="187">
        <f>SUM(BB365:BB367)</f>
        <v>0</v>
      </c>
      <c r="BC368" s="187">
        <f>SUM(BC365:BC367)</f>
        <v>0</v>
      </c>
      <c r="BD368" s="187">
        <f>SUM(BD365:BD367)</f>
        <v>0</v>
      </c>
      <c r="BE368" s="187">
        <f>SUM(BE365:BE367)</f>
        <v>0</v>
      </c>
    </row>
    <row r="369" spans="1:104">
      <c r="A369" s="159" t="s">
        <v>73</v>
      </c>
      <c r="B369" s="160" t="s">
        <v>380</v>
      </c>
      <c r="C369" s="161" t="s">
        <v>381</v>
      </c>
      <c r="D369" s="162"/>
      <c r="E369" s="163"/>
      <c r="F369" s="163"/>
      <c r="G369" s="164"/>
      <c r="H369" s="165"/>
      <c r="I369" s="165"/>
      <c r="O369" s="166">
        <v>1</v>
      </c>
    </row>
    <row r="370" spans="1:104">
      <c r="A370" s="167">
        <v>97</v>
      </c>
      <c r="B370" s="168" t="s">
        <v>382</v>
      </c>
      <c r="C370" s="169" t="s">
        <v>383</v>
      </c>
      <c r="D370" s="170" t="s">
        <v>87</v>
      </c>
      <c r="E370" s="171">
        <v>44.604759999999999</v>
      </c>
      <c r="F370" s="171"/>
      <c r="G370" s="172">
        <f t="shared" ref="G370:G378" si="2">E370*F370</f>
        <v>0</v>
      </c>
      <c r="O370" s="166">
        <v>2</v>
      </c>
      <c r="AA370" s="142">
        <v>8</v>
      </c>
      <c r="AB370" s="142">
        <v>0</v>
      </c>
      <c r="AC370" s="142">
        <v>3</v>
      </c>
      <c r="AZ370" s="142">
        <v>1</v>
      </c>
      <c r="BA370" s="142">
        <f t="shared" ref="BA370:BA378" si="3">IF(AZ370=1,G370,0)</f>
        <v>0</v>
      </c>
      <c r="BB370" s="142">
        <f t="shared" ref="BB370:BB378" si="4">IF(AZ370=2,G370,0)</f>
        <v>0</v>
      </c>
      <c r="BC370" s="142">
        <f t="shared" ref="BC370:BC378" si="5">IF(AZ370=3,G370,0)</f>
        <v>0</v>
      </c>
      <c r="BD370" s="142">
        <f t="shared" ref="BD370:BD378" si="6">IF(AZ370=4,G370,0)</f>
        <v>0</v>
      </c>
      <c r="BE370" s="142">
        <f t="shared" ref="BE370:BE378" si="7">IF(AZ370=5,G370,0)</f>
        <v>0</v>
      </c>
      <c r="CA370" s="173">
        <v>8</v>
      </c>
      <c r="CB370" s="173">
        <v>0</v>
      </c>
      <c r="CZ370" s="142">
        <v>0</v>
      </c>
    </row>
    <row r="371" spans="1:104">
      <c r="A371" s="167">
        <v>98</v>
      </c>
      <c r="B371" s="168" t="s">
        <v>384</v>
      </c>
      <c r="C371" s="169" t="s">
        <v>385</v>
      </c>
      <c r="D371" s="170" t="s">
        <v>87</v>
      </c>
      <c r="E371" s="171">
        <v>44.604759999999999</v>
      </c>
      <c r="F371" s="171"/>
      <c r="G371" s="172">
        <f t="shared" si="2"/>
        <v>0</v>
      </c>
      <c r="O371" s="166">
        <v>2</v>
      </c>
      <c r="AA371" s="142">
        <v>8</v>
      </c>
      <c r="AB371" s="142">
        <v>0</v>
      </c>
      <c r="AC371" s="142">
        <v>3</v>
      </c>
      <c r="AZ371" s="142">
        <v>1</v>
      </c>
      <c r="BA371" s="142">
        <f t="shared" si="3"/>
        <v>0</v>
      </c>
      <c r="BB371" s="142">
        <f t="shared" si="4"/>
        <v>0</v>
      </c>
      <c r="BC371" s="142">
        <f t="shared" si="5"/>
        <v>0</v>
      </c>
      <c r="BD371" s="142">
        <f t="shared" si="6"/>
        <v>0</v>
      </c>
      <c r="BE371" s="142">
        <f t="shared" si="7"/>
        <v>0</v>
      </c>
      <c r="CA371" s="173">
        <v>8</v>
      </c>
      <c r="CB371" s="173">
        <v>0</v>
      </c>
      <c r="CZ371" s="142">
        <v>0</v>
      </c>
    </row>
    <row r="372" spans="1:104">
      <c r="A372" s="167">
        <v>99</v>
      </c>
      <c r="B372" s="168" t="s">
        <v>386</v>
      </c>
      <c r="C372" s="169" t="s">
        <v>387</v>
      </c>
      <c r="D372" s="170" t="s">
        <v>87</v>
      </c>
      <c r="E372" s="171">
        <v>44.604759999999999</v>
      </c>
      <c r="F372" s="171"/>
      <c r="G372" s="172">
        <f t="shared" si="2"/>
        <v>0</v>
      </c>
      <c r="O372" s="166">
        <v>2</v>
      </c>
      <c r="AA372" s="142">
        <v>8</v>
      </c>
      <c r="AB372" s="142">
        <v>0</v>
      </c>
      <c r="AC372" s="142">
        <v>3</v>
      </c>
      <c r="AZ372" s="142">
        <v>1</v>
      </c>
      <c r="BA372" s="142">
        <f t="shared" si="3"/>
        <v>0</v>
      </c>
      <c r="BB372" s="142">
        <f t="shared" si="4"/>
        <v>0</v>
      </c>
      <c r="BC372" s="142">
        <f t="shared" si="5"/>
        <v>0</v>
      </c>
      <c r="BD372" s="142">
        <f t="shared" si="6"/>
        <v>0</v>
      </c>
      <c r="BE372" s="142">
        <f t="shared" si="7"/>
        <v>0</v>
      </c>
      <c r="CA372" s="173">
        <v>8</v>
      </c>
      <c r="CB372" s="173">
        <v>0</v>
      </c>
      <c r="CZ372" s="142">
        <v>0</v>
      </c>
    </row>
    <row r="373" spans="1:104">
      <c r="A373" s="167">
        <v>100</v>
      </c>
      <c r="B373" s="168" t="s">
        <v>388</v>
      </c>
      <c r="C373" s="169" t="s">
        <v>389</v>
      </c>
      <c r="D373" s="170" t="s">
        <v>87</v>
      </c>
      <c r="E373" s="171">
        <v>847.49044000000004</v>
      </c>
      <c r="F373" s="171"/>
      <c r="G373" s="172">
        <f t="shared" si="2"/>
        <v>0</v>
      </c>
      <c r="O373" s="166">
        <v>2</v>
      </c>
      <c r="AA373" s="142">
        <v>8</v>
      </c>
      <c r="AB373" s="142">
        <v>0</v>
      </c>
      <c r="AC373" s="142">
        <v>3</v>
      </c>
      <c r="AZ373" s="142">
        <v>1</v>
      </c>
      <c r="BA373" s="142">
        <f t="shared" si="3"/>
        <v>0</v>
      </c>
      <c r="BB373" s="142">
        <f t="shared" si="4"/>
        <v>0</v>
      </c>
      <c r="BC373" s="142">
        <f t="shared" si="5"/>
        <v>0</v>
      </c>
      <c r="BD373" s="142">
        <f t="shared" si="6"/>
        <v>0</v>
      </c>
      <c r="BE373" s="142">
        <f t="shared" si="7"/>
        <v>0</v>
      </c>
      <c r="CA373" s="173">
        <v>8</v>
      </c>
      <c r="CB373" s="173">
        <v>0</v>
      </c>
      <c r="CZ373" s="142">
        <v>0</v>
      </c>
    </row>
    <row r="374" spans="1:104">
      <c r="A374" s="167">
        <v>101</v>
      </c>
      <c r="B374" s="168" t="s">
        <v>390</v>
      </c>
      <c r="C374" s="169" t="s">
        <v>391</v>
      </c>
      <c r="D374" s="170" t="s">
        <v>87</v>
      </c>
      <c r="E374" s="171">
        <v>44.604759999999999</v>
      </c>
      <c r="F374" s="171"/>
      <c r="G374" s="172">
        <f t="shared" si="2"/>
        <v>0</v>
      </c>
      <c r="O374" s="166">
        <v>2</v>
      </c>
      <c r="AA374" s="142">
        <v>8</v>
      </c>
      <c r="AB374" s="142">
        <v>0</v>
      </c>
      <c r="AC374" s="142">
        <v>3</v>
      </c>
      <c r="AZ374" s="142">
        <v>1</v>
      </c>
      <c r="BA374" s="142">
        <f t="shared" si="3"/>
        <v>0</v>
      </c>
      <c r="BB374" s="142">
        <f t="shared" si="4"/>
        <v>0</v>
      </c>
      <c r="BC374" s="142">
        <f t="shared" si="5"/>
        <v>0</v>
      </c>
      <c r="BD374" s="142">
        <f t="shared" si="6"/>
        <v>0</v>
      </c>
      <c r="BE374" s="142">
        <f t="shared" si="7"/>
        <v>0</v>
      </c>
      <c r="CA374" s="173">
        <v>8</v>
      </c>
      <c r="CB374" s="173">
        <v>0</v>
      </c>
      <c r="CZ374" s="142">
        <v>0</v>
      </c>
    </row>
    <row r="375" spans="1:104">
      <c r="A375" s="167">
        <v>102</v>
      </c>
      <c r="B375" s="168" t="s">
        <v>392</v>
      </c>
      <c r="C375" s="169" t="s">
        <v>393</v>
      </c>
      <c r="D375" s="170" t="s">
        <v>87</v>
      </c>
      <c r="E375" s="171">
        <v>178.41904</v>
      </c>
      <c r="F375" s="171"/>
      <c r="G375" s="172">
        <f t="shared" si="2"/>
        <v>0</v>
      </c>
      <c r="O375" s="166">
        <v>2</v>
      </c>
      <c r="AA375" s="142">
        <v>8</v>
      </c>
      <c r="AB375" s="142">
        <v>0</v>
      </c>
      <c r="AC375" s="142">
        <v>3</v>
      </c>
      <c r="AZ375" s="142">
        <v>1</v>
      </c>
      <c r="BA375" s="142">
        <f t="shared" si="3"/>
        <v>0</v>
      </c>
      <c r="BB375" s="142">
        <f t="shared" si="4"/>
        <v>0</v>
      </c>
      <c r="BC375" s="142">
        <f t="shared" si="5"/>
        <v>0</v>
      </c>
      <c r="BD375" s="142">
        <f t="shared" si="6"/>
        <v>0</v>
      </c>
      <c r="BE375" s="142">
        <f t="shared" si="7"/>
        <v>0</v>
      </c>
      <c r="CA375" s="173">
        <v>8</v>
      </c>
      <c r="CB375" s="173">
        <v>0</v>
      </c>
      <c r="CZ375" s="142">
        <v>0</v>
      </c>
    </row>
    <row r="376" spans="1:104">
      <c r="A376" s="167">
        <v>103</v>
      </c>
      <c r="B376" s="168" t="s">
        <v>394</v>
      </c>
      <c r="C376" s="169" t="s">
        <v>395</v>
      </c>
      <c r="D376" s="170" t="s">
        <v>87</v>
      </c>
      <c r="E376" s="171">
        <v>44.604759999999999</v>
      </c>
      <c r="F376" s="171"/>
      <c r="G376" s="172">
        <f t="shared" si="2"/>
        <v>0</v>
      </c>
      <c r="O376" s="166">
        <v>2</v>
      </c>
      <c r="AA376" s="142">
        <v>8</v>
      </c>
      <c r="AB376" s="142">
        <v>0</v>
      </c>
      <c r="AC376" s="142">
        <v>3</v>
      </c>
      <c r="AZ376" s="142">
        <v>1</v>
      </c>
      <c r="BA376" s="142">
        <f t="shared" si="3"/>
        <v>0</v>
      </c>
      <c r="BB376" s="142">
        <f t="shared" si="4"/>
        <v>0</v>
      </c>
      <c r="BC376" s="142">
        <f t="shared" si="5"/>
        <v>0</v>
      </c>
      <c r="BD376" s="142">
        <f t="shared" si="6"/>
        <v>0</v>
      </c>
      <c r="BE376" s="142">
        <f t="shared" si="7"/>
        <v>0</v>
      </c>
      <c r="CA376" s="173">
        <v>8</v>
      </c>
      <c r="CB376" s="173">
        <v>0</v>
      </c>
      <c r="CZ376" s="142">
        <v>0</v>
      </c>
    </row>
    <row r="377" spans="1:104">
      <c r="A377" s="167">
        <v>104</v>
      </c>
      <c r="B377" s="168" t="s">
        <v>396</v>
      </c>
      <c r="C377" s="169" t="s">
        <v>397</v>
      </c>
      <c r="D377" s="170" t="s">
        <v>87</v>
      </c>
      <c r="E377" s="171">
        <v>44.604759999999999</v>
      </c>
      <c r="F377" s="171"/>
      <c r="G377" s="172">
        <f t="shared" si="2"/>
        <v>0</v>
      </c>
      <c r="O377" s="166">
        <v>2</v>
      </c>
      <c r="AA377" s="142">
        <v>8</v>
      </c>
      <c r="AB377" s="142">
        <v>0</v>
      </c>
      <c r="AC377" s="142">
        <v>3</v>
      </c>
      <c r="AZ377" s="142">
        <v>1</v>
      </c>
      <c r="BA377" s="142">
        <f t="shared" si="3"/>
        <v>0</v>
      </c>
      <c r="BB377" s="142">
        <f t="shared" si="4"/>
        <v>0</v>
      </c>
      <c r="BC377" s="142">
        <f t="shared" si="5"/>
        <v>0</v>
      </c>
      <c r="BD377" s="142">
        <f t="shared" si="6"/>
        <v>0</v>
      </c>
      <c r="BE377" s="142">
        <f t="shared" si="7"/>
        <v>0</v>
      </c>
      <c r="CA377" s="173">
        <v>8</v>
      </c>
      <c r="CB377" s="173">
        <v>0</v>
      </c>
      <c r="CZ377" s="142">
        <v>0</v>
      </c>
    </row>
    <row r="378" spans="1:104">
      <c r="A378" s="167">
        <v>105</v>
      </c>
      <c r="B378" s="168" t="s">
        <v>398</v>
      </c>
      <c r="C378" s="169" t="s">
        <v>399</v>
      </c>
      <c r="D378" s="170" t="s">
        <v>87</v>
      </c>
      <c r="E378" s="171">
        <v>44.604759999999999</v>
      </c>
      <c r="F378" s="171"/>
      <c r="G378" s="172">
        <f t="shared" si="2"/>
        <v>0</v>
      </c>
      <c r="O378" s="166">
        <v>2</v>
      </c>
      <c r="AA378" s="142">
        <v>8</v>
      </c>
      <c r="AB378" s="142">
        <v>0</v>
      </c>
      <c r="AC378" s="142">
        <v>3</v>
      </c>
      <c r="AZ378" s="142">
        <v>1</v>
      </c>
      <c r="BA378" s="142">
        <f t="shared" si="3"/>
        <v>0</v>
      </c>
      <c r="BB378" s="142">
        <f t="shared" si="4"/>
        <v>0</v>
      </c>
      <c r="BC378" s="142">
        <f t="shared" si="5"/>
        <v>0</v>
      </c>
      <c r="BD378" s="142">
        <f t="shared" si="6"/>
        <v>0</v>
      </c>
      <c r="BE378" s="142">
        <f t="shared" si="7"/>
        <v>0</v>
      </c>
      <c r="CA378" s="173">
        <v>8</v>
      </c>
      <c r="CB378" s="173">
        <v>0</v>
      </c>
      <c r="CZ378" s="142">
        <v>0</v>
      </c>
    </row>
    <row r="379" spans="1:104">
      <c r="A379" s="180"/>
      <c r="B379" s="181" t="s">
        <v>75</v>
      </c>
      <c r="C379" s="182" t="str">
        <f>CONCATENATE(B369," ",C369)</f>
        <v>D96 Přesuny suti a vybouraných hmot</v>
      </c>
      <c r="D379" s="183"/>
      <c r="E379" s="184"/>
      <c r="F379" s="185"/>
      <c r="G379" s="186">
        <f>SUM(G369:G378)</f>
        <v>0</v>
      </c>
      <c r="O379" s="166">
        <v>4</v>
      </c>
      <c r="BA379" s="187">
        <f>SUM(BA369:BA378)</f>
        <v>0</v>
      </c>
      <c r="BB379" s="187">
        <f>SUM(BB369:BB378)</f>
        <v>0</v>
      </c>
      <c r="BC379" s="187">
        <f>SUM(BC369:BC378)</f>
        <v>0</v>
      </c>
      <c r="BD379" s="187">
        <f>SUM(BD369:BD378)</f>
        <v>0</v>
      </c>
      <c r="BE379" s="187">
        <f>SUM(BE369:BE378)</f>
        <v>0</v>
      </c>
    </row>
    <row r="380" spans="1:104">
      <c r="E380" s="142"/>
    </row>
    <row r="381" spans="1:104">
      <c r="E381" s="142"/>
    </row>
    <row r="382" spans="1:104">
      <c r="E382" s="142"/>
    </row>
    <row r="383" spans="1:104">
      <c r="E383" s="142"/>
    </row>
    <row r="384" spans="1:104">
      <c r="E384" s="142"/>
    </row>
    <row r="385" spans="5:5">
      <c r="E385" s="142"/>
    </row>
    <row r="386" spans="5:5">
      <c r="E386" s="142"/>
    </row>
    <row r="387" spans="5:5">
      <c r="E387" s="142"/>
    </row>
    <row r="388" spans="5:5">
      <c r="E388" s="142"/>
    </row>
    <row r="389" spans="5:5">
      <c r="E389" s="142"/>
    </row>
    <row r="390" spans="5:5">
      <c r="E390" s="142"/>
    </row>
    <row r="391" spans="5:5">
      <c r="E391" s="142"/>
    </row>
    <row r="392" spans="5:5">
      <c r="E392" s="142"/>
    </row>
    <row r="393" spans="5:5">
      <c r="E393" s="142"/>
    </row>
    <row r="394" spans="5:5">
      <c r="E394" s="142"/>
    </row>
    <row r="395" spans="5:5">
      <c r="E395" s="142"/>
    </row>
    <row r="396" spans="5:5">
      <c r="E396" s="142"/>
    </row>
    <row r="397" spans="5:5">
      <c r="E397" s="142"/>
    </row>
    <row r="398" spans="5:5">
      <c r="E398" s="142"/>
    </row>
    <row r="399" spans="5:5">
      <c r="E399" s="142"/>
    </row>
    <row r="400" spans="5:5">
      <c r="E400" s="142"/>
    </row>
    <row r="401" spans="1:7">
      <c r="E401" s="142"/>
    </row>
    <row r="402" spans="1:7">
      <c r="E402" s="142"/>
    </row>
    <row r="403" spans="1:7">
      <c r="A403" s="188"/>
      <c r="B403" s="188"/>
      <c r="C403" s="188"/>
      <c r="D403" s="188"/>
      <c r="E403" s="188"/>
      <c r="F403" s="188"/>
      <c r="G403" s="188"/>
    </row>
    <row r="404" spans="1:7">
      <c r="A404" s="188"/>
      <c r="B404" s="188"/>
      <c r="C404" s="188"/>
      <c r="D404" s="188"/>
      <c r="E404" s="188"/>
      <c r="F404" s="188"/>
      <c r="G404" s="188"/>
    </row>
    <row r="405" spans="1:7">
      <c r="A405" s="188"/>
      <c r="B405" s="188"/>
      <c r="C405" s="188"/>
      <c r="D405" s="188"/>
      <c r="E405" s="188"/>
      <c r="F405" s="188"/>
      <c r="G405" s="188"/>
    </row>
    <row r="406" spans="1:7">
      <c r="A406" s="188"/>
      <c r="B406" s="188"/>
      <c r="C406" s="188"/>
      <c r="D406" s="188"/>
      <c r="E406" s="188"/>
      <c r="F406" s="188"/>
      <c r="G406" s="188"/>
    </row>
    <row r="407" spans="1:7">
      <c r="E407" s="142"/>
    </row>
    <row r="408" spans="1:7">
      <c r="E408" s="142"/>
    </row>
    <row r="409" spans="1:7">
      <c r="E409" s="142"/>
    </row>
    <row r="410" spans="1:7">
      <c r="E410" s="142"/>
    </row>
    <row r="411" spans="1:7">
      <c r="E411" s="142"/>
    </row>
    <row r="412" spans="1:7">
      <c r="E412" s="142"/>
    </row>
    <row r="413" spans="1:7">
      <c r="E413" s="142"/>
    </row>
    <row r="414" spans="1:7">
      <c r="E414" s="142"/>
    </row>
    <row r="415" spans="1:7">
      <c r="E415" s="142"/>
    </row>
    <row r="416" spans="1:7">
      <c r="E416" s="142"/>
    </row>
    <row r="417" spans="5:5">
      <c r="E417" s="142"/>
    </row>
    <row r="418" spans="5:5">
      <c r="E418" s="142"/>
    </row>
    <row r="419" spans="5:5">
      <c r="E419" s="142"/>
    </row>
    <row r="420" spans="5:5">
      <c r="E420" s="142"/>
    </row>
    <row r="421" spans="5:5">
      <c r="E421" s="142"/>
    </row>
    <row r="422" spans="5:5">
      <c r="E422" s="142"/>
    </row>
    <row r="423" spans="5:5">
      <c r="E423" s="142"/>
    </row>
    <row r="424" spans="5:5">
      <c r="E424" s="142"/>
    </row>
    <row r="425" spans="5:5">
      <c r="E425" s="142"/>
    </row>
    <row r="426" spans="5:5">
      <c r="E426" s="142"/>
    </row>
    <row r="427" spans="5:5">
      <c r="E427" s="142"/>
    </row>
    <row r="428" spans="5:5">
      <c r="E428" s="142"/>
    </row>
    <row r="429" spans="5:5">
      <c r="E429" s="142"/>
    </row>
    <row r="430" spans="5:5">
      <c r="E430" s="142"/>
    </row>
    <row r="431" spans="5:5">
      <c r="E431" s="142"/>
    </row>
    <row r="432" spans="5:5">
      <c r="E432" s="142"/>
    </row>
    <row r="433" spans="1:7">
      <c r="E433" s="142"/>
    </row>
    <row r="434" spans="1:7">
      <c r="E434" s="142"/>
    </row>
    <row r="435" spans="1:7">
      <c r="E435" s="142"/>
    </row>
    <row r="436" spans="1:7">
      <c r="E436" s="142"/>
    </row>
    <row r="437" spans="1:7">
      <c r="E437" s="142"/>
    </row>
    <row r="438" spans="1:7">
      <c r="A438" s="189"/>
      <c r="B438" s="189"/>
    </row>
    <row r="439" spans="1:7">
      <c r="A439" s="188"/>
      <c r="B439" s="188"/>
      <c r="C439" s="191"/>
      <c r="D439" s="191"/>
      <c r="E439" s="192"/>
      <c r="F439" s="191"/>
      <c r="G439" s="193"/>
    </row>
    <row r="440" spans="1:7">
      <c r="A440" s="194"/>
      <c r="B440" s="194"/>
      <c r="C440" s="188"/>
      <c r="D440" s="188"/>
      <c r="E440" s="195"/>
      <c r="F440" s="188"/>
      <c r="G440" s="188"/>
    </row>
    <row r="441" spans="1:7">
      <c r="A441" s="188"/>
      <c r="B441" s="188"/>
      <c r="C441" s="188"/>
      <c r="D441" s="188"/>
      <c r="E441" s="195"/>
      <c r="F441" s="188"/>
      <c r="G441" s="188"/>
    </row>
    <row r="442" spans="1:7">
      <c r="A442" s="188"/>
      <c r="B442" s="188"/>
      <c r="C442" s="188"/>
      <c r="D442" s="188"/>
      <c r="E442" s="195"/>
      <c r="F442" s="188"/>
      <c r="G442" s="188"/>
    </row>
    <row r="443" spans="1:7">
      <c r="A443" s="188"/>
      <c r="B443" s="188"/>
      <c r="C443" s="188"/>
      <c r="D443" s="188"/>
      <c r="E443" s="195"/>
      <c r="F443" s="188"/>
      <c r="G443" s="188"/>
    </row>
    <row r="444" spans="1:7">
      <c r="A444" s="188"/>
      <c r="B444" s="188"/>
      <c r="C444" s="188"/>
      <c r="D444" s="188"/>
      <c r="E444" s="195"/>
      <c r="F444" s="188"/>
      <c r="G444" s="188"/>
    </row>
    <row r="445" spans="1:7">
      <c r="A445" s="188"/>
      <c r="B445" s="188"/>
      <c r="C445" s="188"/>
      <c r="D445" s="188"/>
      <c r="E445" s="195"/>
      <c r="F445" s="188"/>
      <c r="G445" s="188"/>
    </row>
    <row r="446" spans="1:7">
      <c r="A446" s="188"/>
      <c r="B446" s="188"/>
      <c r="C446" s="188"/>
      <c r="D446" s="188"/>
      <c r="E446" s="195"/>
      <c r="F446" s="188"/>
      <c r="G446" s="188"/>
    </row>
    <row r="447" spans="1:7">
      <c r="A447" s="188"/>
      <c r="B447" s="188"/>
      <c r="C447" s="188"/>
      <c r="D447" s="188"/>
      <c r="E447" s="195"/>
      <c r="F447" s="188"/>
      <c r="G447" s="188"/>
    </row>
    <row r="448" spans="1:7">
      <c r="A448" s="188"/>
      <c r="B448" s="188"/>
      <c r="C448" s="188"/>
      <c r="D448" s="188"/>
      <c r="E448" s="195"/>
      <c r="F448" s="188"/>
      <c r="G448" s="188"/>
    </row>
    <row r="449" spans="1:7">
      <c r="A449" s="188"/>
      <c r="B449" s="188"/>
      <c r="C449" s="188"/>
      <c r="D449" s="188"/>
      <c r="E449" s="195"/>
      <c r="F449" s="188"/>
      <c r="G449" s="188"/>
    </row>
    <row r="450" spans="1:7">
      <c r="A450" s="188"/>
      <c r="B450" s="188"/>
      <c r="C450" s="188"/>
      <c r="D450" s="188"/>
      <c r="E450" s="195"/>
      <c r="F450" s="188"/>
      <c r="G450" s="188"/>
    </row>
    <row r="451" spans="1:7">
      <c r="A451" s="188"/>
      <c r="B451" s="188"/>
      <c r="C451" s="188"/>
      <c r="D451" s="188"/>
      <c r="E451" s="195"/>
      <c r="F451" s="188"/>
      <c r="G451" s="188"/>
    </row>
    <row r="452" spans="1:7">
      <c r="A452" s="188"/>
      <c r="B452" s="188"/>
      <c r="C452" s="188"/>
      <c r="D452" s="188"/>
      <c r="E452" s="195"/>
      <c r="F452" s="188"/>
      <c r="G452" s="188"/>
    </row>
  </sheetData>
  <mergeCells count="229">
    <mergeCell ref="C359:D359"/>
    <mergeCell ref="C360:D360"/>
    <mergeCell ref="C361:D361"/>
    <mergeCell ref="C362:D362"/>
    <mergeCell ref="C363:D363"/>
    <mergeCell ref="C343:D343"/>
    <mergeCell ref="C344:D344"/>
    <mergeCell ref="C345:D345"/>
    <mergeCell ref="C350:D350"/>
    <mergeCell ref="C351:D351"/>
    <mergeCell ref="C352:D352"/>
    <mergeCell ref="C353:D353"/>
    <mergeCell ref="C358:D358"/>
    <mergeCell ref="C327:D327"/>
    <mergeCell ref="C338:D338"/>
    <mergeCell ref="C339:D339"/>
    <mergeCell ref="C340:D340"/>
    <mergeCell ref="C341:D341"/>
    <mergeCell ref="C342:D342"/>
    <mergeCell ref="C314:D314"/>
    <mergeCell ref="C315:D315"/>
    <mergeCell ref="C316:D316"/>
    <mergeCell ref="C317:D317"/>
    <mergeCell ref="C318:D318"/>
    <mergeCell ref="C319:D319"/>
    <mergeCell ref="C330:D330"/>
    <mergeCell ref="C332:D332"/>
    <mergeCell ref="C302:D302"/>
    <mergeCell ref="C303:D303"/>
    <mergeCell ref="C304:D304"/>
    <mergeCell ref="C305:D305"/>
    <mergeCell ref="C310:D310"/>
    <mergeCell ref="C311:D311"/>
    <mergeCell ref="C312:D312"/>
    <mergeCell ref="C313:D313"/>
    <mergeCell ref="C295:D295"/>
    <mergeCell ref="C296:D296"/>
    <mergeCell ref="C297:D297"/>
    <mergeCell ref="C298:D298"/>
    <mergeCell ref="C300:D300"/>
    <mergeCell ref="C301:D301"/>
    <mergeCell ref="C287:D287"/>
    <mergeCell ref="C288:D288"/>
    <mergeCell ref="C289:D289"/>
    <mergeCell ref="C290:D290"/>
    <mergeCell ref="C291:D291"/>
    <mergeCell ref="C292:D292"/>
    <mergeCell ref="C268:D268"/>
    <mergeCell ref="C269:D269"/>
    <mergeCell ref="C274:D274"/>
    <mergeCell ref="C275:D275"/>
    <mergeCell ref="C283:D283"/>
    <mergeCell ref="C284:D284"/>
    <mergeCell ref="C285:D285"/>
    <mergeCell ref="C286:D286"/>
    <mergeCell ref="C261:D261"/>
    <mergeCell ref="C262:D262"/>
    <mergeCell ref="C263:D263"/>
    <mergeCell ref="C264:D264"/>
    <mergeCell ref="C266:D266"/>
    <mergeCell ref="C267:D267"/>
    <mergeCell ref="C244:D244"/>
    <mergeCell ref="C245:D245"/>
    <mergeCell ref="C250:D250"/>
    <mergeCell ref="C251:D251"/>
    <mergeCell ref="C255:D255"/>
    <mergeCell ref="C256:D256"/>
    <mergeCell ref="C258:D258"/>
    <mergeCell ref="C259:D259"/>
    <mergeCell ref="C232:D232"/>
    <mergeCell ref="C233:D233"/>
    <mergeCell ref="C238:D238"/>
    <mergeCell ref="C239:D239"/>
    <mergeCell ref="C241:D241"/>
    <mergeCell ref="C242:D242"/>
    <mergeCell ref="C218:D218"/>
    <mergeCell ref="C220:D220"/>
    <mergeCell ref="C221:D221"/>
    <mergeCell ref="C226:D226"/>
    <mergeCell ref="C227:D227"/>
    <mergeCell ref="C201:D201"/>
    <mergeCell ref="C211:D211"/>
    <mergeCell ref="C212:D212"/>
    <mergeCell ref="C214:D214"/>
    <mergeCell ref="C215:D215"/>
    <mergeCell ref="C217:D217"/>
    <mergeCell ref="C193:D193"/>
    <mergeCell ref="C194:D194"/>
    <mergeCell ref="C195:D195"/>
    <mergeCell ref="C197:D197"/>
    <mergeCell ref="C198:D198"/>
    <mergeCell ref="C200:D200"/>
    <mergeCell ref="C203:D203"/>
    <mergeCell ref="C204:D204"/>
    <mergeCell ref="C186:D186"/>
    <mergeCell ref="C187:D187"/>
    <mergeCell ref="C188:D188"/>
    <mergeCell ref="C189:D189"/>
    <mergeCell ref="C190:D190"/>
    <mergeCell ref="C192:D192"/>
    <mergeCell ref="C179:D179"/>
    <mergeCell ref="C180:D180"/>
    <mergeCell ref="C182:D182"/>
    <mergeCell ref="C183:D183"/>
    <mergeCell ref="C184:D184"/>
    <mergeCell ref="C185:D185"/>
    <mergeCell ref="C173:D173"/>
    <mergeCell ref="C174:D174"/>
    <mergeCell ref="C175:D175"/>
    <mergeCell ref="C176:D176"/>
    <mergeCell ref="C177:D177"/>
    <mergeCell ref="C178:D178"/>
    <mergeCell ref="C156:D156"/>
    <mergeCell ref="C157:D157"/>
    <mergeCell ref="C164:D164"/>
    <mergeCell ref="C165:D165"/>
    <mergeCell ref="C167:D167"/>
    <mergeCell ref="C168:D168"/>
    <mergeCell ref="C170:D170"/>
    <mergeCell ref="C171:D171"/>
    <mergeCell ref="C158:D158"/>
    <mergeCell ref="C159:D159"/>
    <mergeCell ref="C144:D144"/>
    <mergeCell ref="C145:D145"/>
    <mergeCell ref="C147:D147"/>
    <mergeCell ref="C148:D148"/>
    <mergeCell ref="C150:D150"/>
    <mergeCell ref="C151:D151"/>
    <mergeCell ref="C153:D153"/>
    <mergeCell ref="C155:D155"/>
    <mergeCell ref="C135:D135"/>
    <mergeCell ref="C136:D136"/>
    <mergeCell ref="C137:D137"/>
    <mergeCell ref="C138:D138"/>
    <mergeCell ref="C139:D139"/>
    <mergeCell ref="C140:D140"/>
    <mergeCell ref="C128:D128"/>
    <mergeCell ref="C129:D129"/>
    <mergeCell ref="C130:D130"/>
    <mergeCell ref="C131:D131"/>
    <mergeCell ref="C133:D133"/>
    <mergeCell ref="C134:D134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04:D104"/>
    <mergeCell ref="C105:D105"/>
    <mergeCell ref="C107:D107"/>
    <mergeCell ref="C108:D108"/>
    <mergeCell ref="C124:D124"/>
    <mergeCell ref="C125:D125"/>
    <mergeCell ref="C126:D126"/>
    <mergeCell ref="C127:D127"/>
    <mergeCell ref="C95:D95"/>
    <mergeCell ref="C96:D96"/>
    <mergeCell ref="C98:D98"/>
    <mergeCell ref="C99:D99"/>
    <mergeCell ref="C100:D100"/>
    <mergeCell ref="C83:D83"/>
    <mergeCell ref="C84:D84"/>
    <mergeCell ref="C86:D86"/>
    <mergeCell ref="C87:D87"/>
    <mergeCell ref="C89:D89"/>
    <mergeCell ref="C90:D90"/>
    <mergeCell ref="C92:D92"/>
    <mergeCell ref="C93:D93"/>
    <mergeCell ref="C70:D70"/>
    <mergeCell ref="C71:D71"/>
    <mergeCell ref="C78:D78"/>
    <mergeCell ref="C79:D79"/>
    <mergeCell ref="C73:D73"/>
    <mergeCell ref="C63:D63"/>
    <mergeCell ref="C64:D64"/>
    <mergeCell ref="C65:D65"/>
    <mergeCell ref="C66:D66"/>
    <mergeCell ref="C67:D67"/>
    <mergeCell ref="C68:D68"/>
    <mergeCell ref="C56:D56"/>
    <mergeCell ref="C57:D57"/>
    <mergeCell ref="C58:D58"/>
    <mergeCell ref="C59:D59"/>
    <mergeCell ref="C61:D61"/>
    <mergeCell ref="C62:D62"/>
    <mergeCell ref="C48:D48"/>
    <mergeCell ref="C51:D51"/>
    <mergeCell ref="C52:D52"/>
    <mergeCell ref="C53:D53"/>
    <mergeCell ref="C54:D54"/>
    <mergeCell ref="C55:D55"/>
    <mergeCell ref="C42:D42"/>
    <mergeCell ref="C43:D43"/>
    <mergeCell ref="C44:D44"/>
    <mergeCell ref="C45:D45"/>
    <mergeCell ref="C46:D46"/>
    <mergeCell ref="C47:D47"/>
    <mergeCell ref="C35:D35"/>
    <mergeCell ref="C36:D36"/>
    <mergeCell ref="C37:D37"/>
    <mergeCell ref="C38:D38"/>
    <mergeCell ref="C39:D39"/>
    <mergeCell ref="C41:D41"/>
    <mergeCell ref="C24:D24"/>
    <mergeCell ref="C25:D25"/>
    <mergeCell ref="C29:D29"/>
    <mergeCell ref="C30:D30"/>
    <mergeCell ref="C31:D31"/>
    <mergeCell ref="C32:D32"/>
    <mergeCell ref="C33:D33"/>
    <mergeCell ref="C34:D34"/>
    <mergeCell ref="C15:D15"/>
    <mergeCell ref="C17:D17"/>
    <mergeCell ref="C18:D18"/>
    <mergeCell ref="C19:D19"/>
    <mergeCell ref="C20:D20"/>
    <mergeCell ref="C22:D22"/>
    <mergeCell ref="A1:G1"/>
    <mergeCell ref="A3:B3"/>
    <mergeCell ref="A4:B4"/>
    <mergeCell ref="E4:G4"/>
    <mergeCell ref="C9:D9"/>
    <mergeCell ref="C10:D10"/>
    <mergeCell ref="C12:D12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Jiří Padevět</cp:lastModifiedBy>
  <cp:lastPrinted>2017-09-15T06:43:16Z</cp:lastPrinted>
  <dcterms:created xsi:type="dcterms:W3CDTF">2017-05-27T09:06:45Z</dcterms:created>
  <dcterms:modified xsi:type="dcterms:W3CDTF">2017-09-15T06:48:58Z</dcterms:modified>
</cp:coreProperties>
</file>